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วันที่ 7 มี.ค. 67\"/>
    </mc:Choice>
  </mc:AlternateContent>
  <xr:revisionPtr revIDLastSave="0" documentId="13_ncr:1_{00871B1B-93A0-4DE0-A36B-FF9755D8255B}" xr6:coauthVersionLast="36" xr6:coauthVersionMax="36" xr10:uidLastSave="{00000000-0000-0000-0000-000000000000}"/>
  <bookViews>
    <workbookView xWindow="0" yWindow="0" windowWidth="23970" windowHeight="9495" activeTab="1" xr2:uid="{249C4486-D19C-41C2-BC47-792B0C09A8A4}"/>
  </bookViews>
  <sheets>
    <sheet name="รายงานราคาน้ำมัน" sheetId="1" r:id="rId1"/>
    <sheet name="โครงสร้างราคา" sheetId="8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xlnm.Print_Area" localSheetId="1">โครงสร้างราคา!$A$1:$N$31</definedName>
    <definedName name="_xlnm.Print_Area" localSheetId="0">รายงานราคาน้ำมัน!$B$1:$L$70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E53" i="1"/>
  <c r="D53" i="1"/>
  <c r="C53" i="1"/>
  <c r="L52" i="1"/>
  <c r="K52" i="1"/>
  <c r="J52" i="1"/>
  <c r="I52" i="1"/>
  <c r="H52" i="1"/>
  <c r="G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L37" i="1"/>
  <c r="K37" i="1"/>
  <c r="J37" i="1"/>
  <c r="I37" i="1"/>
  <c r="H37" i="1"/>
  <c r="G37" i="1"/>
  <c r="F37" i="1"/>
  <c r="E37" i="1"/>
  <c r="D37" i="1"/>
  <c r="C37" i="1"/>
  <c r="L36" i="1"/>
  <c r="K36" i="1"/>
  <c r="J36" i="1"/>
  <c r="I36" i="1"/>
  <c r="H36" i="1"/>
  <c r="G36" i="1"/>
  <c r="F36" i="1"/>
  <c r="E36" i="1"/>
  <c r="D36" i="1"/>
  <c r="C36" i="1"/>
  <c r="L35" i="1"/>
  <c r="K35" i="1"/>
  <c r="J35" i="1"/>
  <c r="I35" i="1"/>
  <c r="H35" i="1"/>
  <c r="G35" i="1"/>
  <c r="F35" i="1"/>
  <c r="E35" i="1"/>
  <c r="D35" i="1"/>
  <c r="C35" i="1"/>
  <c r="C31" i="1"/>
  <c r="K28" i="1"/>
  <c r="J28" i="1"/>
  <c r="K25" i="1"/>
  <c r="J25" i="1"/>
  <c r="I25" i="1"/>
  <c r="G21" i="1"/>
  <c r="K21" i="1" s="1"/>
  <c r="D21" i="1"/>
  <c r="J20" i="1"/>
  <c r="G20" i="1"/>
  <c r="K20" i="1" s="1"/>
  <c r="D20" i="1"/>
  <c r="G19" i="1"/>
  <c r="K19" i="1" s="1"/>
  <c r="D19" i="1"/>
  <c r="G18" i="1"/>
  <c r="K18" i="1" s="1"/>
  <c r="D18" i="1"/>
  <c r="J17" i="1"/>
  <c r="G17" i="1"/>
  <c r="K17" i="1" s="1"/>
  <c r="D17" i="1"/>
  <c r="G16" i="1"/>
  <c r="K16" i="1" s="1"/>
  <c r="D16" i="1"/>
  <c r="G15" i="1"/>
  <c r="J15" i="1" s="1"/>
  <c r="D15" i="1"/>
  <c r="J14" i="1"/>
  <c r="G14" i="1"/>
  <c r="K14" i="1" s="1"/>
  <c r="D14" i="1"/>
  <c r="G13" i="1"/>
  <c r="D13" i="1"/>
  <c r="K12" i="1"/>
  <c r="G11" i="1"/>
  <c r="K11" i="1" s="1"/>
  <c r="D11" i="1"/>
  <c r="J10" i="1"/>
  <c r="G10" i="1"/>
  <c r="K10" i="1" s="1"/>
  <c r="D10" i="1"/>
  <c r="J9" i="1"/>
  <c r="G9" i="1"/>
  <c r="K9" i="1" s="1"/>
  <c r="D9" i="1"/>
  <c r="K8" i="1"/>
  <c r="J8" i="1"/>
  <c r="I8" i="1"/>
  <c r="G8" i="1"/>
  <c r="D8" i="1"/>
  <c r="G7" i="1"/>
  <c r="J7" i="1" s="1"/>
  <c r="D7" i="1"/>
  <c r="K6" i="1"/>
  <c r="G6" i="1"/>
  <c r="J6" i="1" s="1"/>
  <c r="D6" i="1"/>
  <c r="G5" i="1"/>
  <c r="D5" i="1"/>
  <c r="D2" i="1"/>
  <c r="K7" i="1" l="1"/>
  <c r="J21" i="1"/>
  <c r="I11" i="1"/>
  <c r="J18" i="1"/>
  <c r="J11" i="1"/>
  <c r="K15" i="1"/>
  <c r="I6" i="1"/>
  <c r="J19" i="1"/>
  <c r="J16" i="1"/>
  <c r="I7" i="1"/>
</calcChain>
</file>

<file path=xl/sharedStrings.xml><?xml version="1.0" encoding="utf-8"?>
<sst xmlns="http://schemas.openxmlformats.org/spreadsheetml/2006/main" count="91" uniqueCount="73">
  <si>
    <t>รายงานราคาน้ำมันเชื้อเพลิง</t>
  </si>
  <si>
    <t>เปลี่ยนแปลง</t>
  </si>
  <si>
    <t xml:space="preserve">     ทาปิส </t>
  </si>
  <si>
    <t xml:space="preserve">     โอมาน </t>
  </si>
  <si>
    <t xml:space="preserve">     ดูไบ </t>
  </si>
  <si>
    <t xml:space="preserve">     เมอร์แบน</t>
  </si>
  <si>
    <t xml:space="preserve">     เบนซินออกเทน 97</t>
  </si>
  <si>
    <t xml:space="preserve">     เบนซินออกเทน 91 (Non-Oxy)</t>
  </si>
  <si>
    <t xml:space="preserve">     ดีเซลหมุนเร็ว (S 500 ppm) </t>
  </si>
  <si>
    <t xml:space="preserve">     ดีเซลหมุนเร็ว  (S 10 PPM)</t>
  </si>
  <si>
    <t xml:space="preserve">     น้ำมันเตา 600 (180 CST 2%S)</t>
  </si>
  <si>
    <t xml:space="preserve">     น้ำมันเตา 1500 (350 CST 2%S)</t>
  </si>
  <si>
    <t>(บาท/ลิตร)</t>
  </si>
  <si>
    <t xml:space="preserve">ราคาขายปลีกไทย </t>
  </si>
  <si>
    <t xml:space="preserve">     เบนซิน</t>
  </si>
  <si>
    <t xml:space="preserve">     เบนซิน 95 พรีเมียม</t>
  </si>
  <si>
    <t xml:space="preserve">     แก๊สโซฮอล 95 (E10)</t>
  </si>
  <si>
    <t xml:space="preserve">     แก๊สโซฮอล 95 (E20)</t>
  </si>
  <si>
    <t xml:space="preserve">     แก๊สโซฮอล 95 (E85)</t>
  </si>
  <si>
    <t xml:space="preserve">     แก๊สโซฮอล 91 </t>
  </si>
  <si>
    <t xml:space="preserve">     แก๊สโซฮอล 95 (พรีเมียม)</t>
  </si>
  <si>
    <t xml:space="preserve">     ดีเซลหมุนเร็ว  (B7)</t>
  </si>
  <si>
    <t xml:space="preserve">     ดีเซลหมุนเร็ว  </t>
  </si>
  <si>
    <t xml:space="preserve">     ดีเซลหมุนเร็ว  (B20)</t>
  </si>
  <si>
    <t xml:space="preserve">     ดีเซลหมุนเร็ว  (พรีเมียม)</t>
  </si>
  <si>
    <t>การเปลี่ยนแปลงราคาขายปลีก
มีผลตั้งแต่วันที่</t>
  </si>
  <si>
    <t>GASOHOL95 E10</t>
  </si>
  <si>
    <t>GASOHOL91</t>
  </si>
  <si>
    <t>GASOHOL95 E20</t>
  </si>
  <si>
    <t>GASOHOL95 E85</t>
  </si>
  <si>
    <t>H-DIESEL B7</t>
  </si>
  <si>
    <t>H-DIESEL B20</t>
  </si>
  <si>
    <t>FO 600 (1) 2%S</t>
  </si>
  <si>
    <t>FO 1500 (2) 2%S</t>
  </si>
  <si>
    <t>=</t>
  </si>
  <si>
    <t>BAHT/LITRE</t>
  </si>
  <si>
    <t>GROSS REFINERY MARGIN *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</si>
  <si>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</si>
  <si>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</si>
  <si>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 xml:space="preserve">     เบรนท์ </t>
  </si>
  <si>
    <t xml:space="preserve">     เวสต์ เท็กซัส  </t>
  </si>
  <si>
    <t>ULG95</t>
  </si>
  <si>
    <t>LPG (BAHT/KILOGRAM)</t>
  </si>
  <si>
    <t>PRICE STRUCTURE OF PETROLEUM PRODUCT IN BANGKOK</t>
  </si>
  <si>
    <t>UNIT: BAHT/LITRE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</si>
  <si>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</si>
  <si>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</si>
  <si>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</si>
  <si>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</si>
  <si>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</si>
  <si>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</si>
  <si>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</si>
  <si>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</si>
  <si>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</si>
  <si>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>Exchange Rate</t>
  </si>
  <si>
    <t>BAHT/USD</t>
  </si>
  <si>
    <t>Ethanol</t>
  </si>
  <si>
    <t xml:space="preserve">Biodiesel (B100) </t>
  </si>
  <si>
    <t>AVERAGE MARKETING MARGIN OF
GASOLINE, GASOHOL, AND DIESEL (BANGKOK)</t>
  </si>
  <si>
    <t>AVERAGE MARKETING MARGIN OF
DIESEL (BANGKOK)</t>
  </si>
  <si>
    <t xml:space="preserve"> *  Estimated Value</t>
  </si>
  <si>
    <t xml:space="preserve">CONSV. FUND </t>
  </si>
  <si>
    <t>WHOLESALE (WS)</t>
  </si>
  <si>
    <t>H-DIESEL B10</t>
  </si>
  <si>
    <t>26 ก.พ. - 3 มี.ค. 67</t>
  </si>
  <si>
    <t>4 - 10 มี.ค. 67</t>
  </si>
  <si>
    <r>
      <t xml:space="preserve">น้ำมันดิบ </t>
    </r>
    <r>
      <rPr>
        <b/>
        <sz val="11"/>
        <color rgb="FFFFFFFF"/>
        <rFont val="Tahoma"/>
        <family val="2"/>
      </rPr>
      <t>(USD/BBL)</t>
    </r>
  </si>
  <si>
    <r>
      <t xml:space="preserve">ผลิตภัณฑ์ในตลาดจรสิงคโปร์ </t>
    </r>
    <r>
      <rPr>
        <b/>
        <sz val="11"/>
        <color rgb="FFFFFFFF"/>
        <rFont val="Tahoma"/>
        <family val="2"/>
      </rPr>
      <t>(USD/BBL)</t>
    </r>
  </si>
  <si>
    <r>
      <t xml:space="preserve">     เบนซินออกเทน 95  </t>
    </r>
    <r>
      <rPr>
        <sz val="13"/>
        <rFont val="Tahoma"/>
        <family val="2"/>
      </rPr>
      <t xml:space="preserve"> </t>
    </r>
  </si>
  <si>
    <r>
      <t xml:space="preserve">     เบนซินออกเทน 92  </t>
    </r>
    <r>
      <rPr>
        <sz val="13"/>
        <rFont val="Tahoma"/>
        <family val="2"/>
      </rPr>
      <t xml:space="preserve"> </t>
    </r>
  </si>
  <si>
    <r>
      <t xml:space="preserve">ราคาเอทานอลอ้างอิง </t>
    </r>
    <r>
      <rPr>
        <b/>
        <sz val="11"/>
        <color rgb="FFFFFFFF"/>
        <rFont val="Tahoma"/>
        <family val="2"/>
      </rPr>
      <t>(บาท/ลิตร)</t>
    </r>
  </si>
  <si>
    <r>
      <t xml:space="preserve">ราคาไบโอดีเซลอ้างอิง </t>
    </r>
    <r>
      <rPr>
        <b/>
        <sz val="11"/>
        <color rgb="FFFFFFFF"/>
        <rFont val="Tahoma"/>
        <family val="2"/>
      </rPr>
      <t>(บาท/ลิตร)</t>
    </r>
  </si>
  <si>
    <t>1-7 Mar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</si>
</sst>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107041E]d\ mmm\ yy;@"/>
    <numFmt numFmtId="165" formatCode="d\ ดดด\ yy"/>
    <numFmt numFmtId="166" formatCode="_-* #,##0.00_-;\-* #,##0.00_-;_-* &quot;-&quot;??_-;_-@_-"/>
    <numFmt numFmtId="167" formatCode="0.000"/>
    <numFmt numFmtId="168" formatCode="0.00;[Black]0.00"/>
    <numFmt numFmtId="169" formatCode="_-* #,##0.000_-;\-* #,##0.000_-;_-* &quot;-&quot;??_-;_-@_-"/>
    <numFmt numFmtId="170" formatCode="[$-107041E]mmm\ yy;@"/>
    <numFmt numFmtId="171" formatCode="[$-107041E]d\ mmm\_x000a_hh:mm\ &quot;น.&quot;;@"/>
    <numFmt numFmtId="172" formatCode="#\ \+0.00;\-\ 0.00;\ \-"/>
    <numFmt numFmtId="173" formatCode="0.0000"/>
    <numFmt numFmtId="176" formatCode="[$-409]mmm\-yy;@"/>
    <numFmt numFmtId="183" formatCode="[$-409]dd\-mmm\-yy;@"/>
    <numFmt numFmtId="184" formatCode="[$-409]yyyy;@"/>
  </numFmts>
  <fonts count="44" x14ac:knownFonts="1">
    <font>
      <sz val="11"/>
      <color theme="1"/>
      <name val="Calibri"/>
      <family val="2"/>
      <scheme val="minor"/>
    </font>
    <font>
      <sz val="12"/>
      <name val="Tahoma"/>
      <family val="2"/>
    </font>
    <font>
      <b/>
      <sz val="20"/>
      <color indexed="9"/>
      <name val="Tahoma"/>
      <family val="2"/>
    </font>
    <font>
      <b/>
      <sz val="12"/>
      <name val="Tahoma"/>
      <family val="2"/>
    </font>
    <font>
      <sz val="14"/>
      <name val="Cordia New"/>
      <family val="2"/>
    </font>
    <font>
      <b/>
      <sz val="14"/>
      <color indexed="9"/>
      <name val="Tahoma"/>
      <family val="2"/>
    </font>
    <font>
      <sz val="14"/>
      <color indexed="9"/>
      <name val="Tahoma"/>
      <family val="2"/>
    </font>
    <font>
      <b/>
      <sz val="14"/>
      <color theme="0"/>
      <name val="Tahoma"/>
      <family val="2"/>
    </font>
    <font>
      <sz val="14"/>
      <name val="Tahoma"/>
      <family val="2"/>
    </font>
    <font>
      <b/>
      <sz val="13"/>
      <name val="Tahoma"/>
      <family val="2"/>
    </font>
    <font>
      <b/>
      <sz val="13"/>
      <color theme="1"/>
      <name val="Tahoma"/>
      <family val="2"/>
    </font>
    <font>
      <b/>
      <sz val="13"/>
      <color theme="0"/>
      <name val="Tahoma"/>
      <family val="2"/>
    </font>
    <font>
      <sz val="12"/>
      <color theme="1"/>
      <name val="Tahoma"/>
      <family val="2"/>
    </font>
    <font>
      <sz val="8"/>
      <color theme="1"/>
      <name val="Tahoma"/>
      <family val="2"/>
    </font>
    <font>
      <b/>
      <sz val="12"/>
      <color theme="0"/>
      <name val="Tahoma"/>
      <family val="2"/>
    </font>
    <font>
      <b/>
      <sz val="14"/>
      <name val="Tahoma"/>
      <family val="2"/>
    </font>
    <font>
      <sz val="13"/>
      <name val="Tahoma"/>
      <family val="2"/>
    </font>
    <font>
      <sz val="13"/>
      <color indexed="10"/>
      <name val="Tahoma"/>
      <family val="2"/>
    </font>
    <font>
      <sz val="13"/>
      <color theme="0"/>
      <name val="Tahoma"/>
      <family val="2"/>
    </font>
    <font>
      <b/>
      <sz val="12"/>
      <color theme="1"/>
      <name val="Tahoma"/>
      <family val="2"/>
    </font>
    <font>
      <sz val="13"/>
      <color theme="1"/>
      <name val="Tahoma"/>
      <family val="2"/>
    </font>
    <font>
      <b/>
      <sz val="11"/>
      <color theme="1"/>
      <name val="Tahoma"/>
      <family val="2"/>
    </font>
    <font>
      <b/>
      <sz val="12"/>
      <color rgb="FF00B050"/>
      <name val="Tahoma"/>
      <family val="2"/>
    </font>
    <font>
      <sz val="12"/>
      <color rgb="FF00B050"/>
      <name val="Tahoma"/>
      <family val="2"/>
    </font>
    <font>
      <b/>
      <sz val="12"/>
      <color rgb="FFFF0000"/>
      <name val="Tahoma"/>
      <family val="2"/>
    </font>
    <font>
      <b/>
      <sz val="12"/>
      <color indexed="9"/>
      <name val="Tahoma"/>
      <family val="2"/>
    </font>
    <font>
      <sz val="11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sz val="11"/>
      <color rgb="FF00B050"/>
      <name val="Tahoma"/>
      <family val="2"/>
    </font>
    <font>
      <sz val="11"/>
      <name val="Tahoma"/>
      <family val="2"/>
    </font>
    <font>
      <b/>
      <sz val="12"/>
      <color rgb="FF0033CC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b/>
      <u/>
      <sz val="12"/>
      <color theme="1"/>
      <name val="Tahoma"/>
      <family val="2"/>
    </font>
    <font>
      <b/>
      <sz val="20"/>
      <color theme="1"/>
      <name val="Tahoma"/>
      <family val="2"/>
    </font>
    <font>
      <sz val="16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5" fillId="0" borderId="0" applyFont="0" applyFill="0" applyBorder="0" applyAlignment="0" applyProtection="0"/>
  </cellStyleXfs>
  <cellXfs count="24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3" fillId="2" borderId="6" xfId="0" applyFont="1" applyFill="1" applyBorder="1" applyAlignment="1">
      <alignment horizontal="center"/>
    </xf>
    <xf numFmtId="0" fontId="1" fillId="2" borderId="7" xfId="0" applyFont="1" applyFill="1" applyBorder="1"/>
    <xf numFmtId="164" fontId="2" fillId="3" borderId="7" xfId="0" applyNumberFormat="1" applyFont="1" applyFill="1" applyBorder="1" applyAlignment="1">
      <alignment horizontal="centerContinuous" vertical="center"/>
    </xf>
    <xf numFmtId="165" fontId="2" fillId="3" borderId="7" xfId="0" applyNumberFormat="1" applyFont="1" applyFill="1" applyBorder="1" applyAlignment="1">
      <alignment horizontal="centerContinuous" vertical="center"/>
    </xf>
    <xf numFmtId="165" fontId="2" fillId="3" borderId="7" xfId="0" applyNumberFormat="1" applyFont="1" applyFill="1" applyBorder="1" applyAlignment="1">
      <alignment horizontal="centerContinuous" vertical="top"/>
    </xf>
    <xf numFmtId="165" fontId="2" fillId="3" borderId="8" xfId="0" applyNumberFormat="1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/>
    </xf>
    <xf numFmtId="166" fontId="1" fillId="2" borderId="0" xfId="1" applyFont="1" applyFill="1"/>
    <xf numFmtId="49" fontId="5" fillId="3" borderId="9" xfId="0" applyNumberFormat="1" applyFont="1" applyFill="1" applyBorder="1" applyAlignment="1">
      <alignment horizontal="left"/>
    </xf>
    <xf numFmtId="0" fontId="6" fillId="3" borderId="10" xfId="0" applyFont="1" applyFill="1" applyBorder="1"/>
    <xf numFmtId="164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7" fillId="3" borderId="10" xfId="0" applyFont="1" applyFill="1" applyBorder="1" applyAlignment="1">
      <alignment horizontal="centerContinuous"/>
    </xf>
    <xf numFmtId="0" fontId="8" fillId="3" borderId="11" xfId="0" applyFont="1" applyFill="1" applyBorder="1"/>
    <xf numFmtId="49" fontId="9" fillId="2" borderId="4" xfId="0" applyNumberFormat="1" applyFont="1" applyFill="1" applyBorder="1" applyAlignment="1">
      <alignment horizontal="left"/>
    </xf>
    <xf numFmtId="0" fontId="3" fillId="2" borderId="2" xfId="0" applyFont="1" applyFill="1" applyBorder="1"/>
    <xf numFmtId="0" fontId="10" fillId="2" borderId="2" xfId="0" applyFont="1" applyFill="1" applyBorder="1"/>
    <xf numFmtId="2" fontId="9" fillId="2" borderId="0" xfId="0" applyNumberFormat="1" applyFont="1" applyFill="1" applyAlignment="1">
      <alignment horizontal="center"/>
    </xf>
    <xf numFmtId="167" fontId="3" fillId="2" borderId="3" xfId="0" quotePrefix="1" applyNumberFormat="1" applyFont="1" applyFill="1" applyBorder="1"/>
    <xf numFmtId="0" fontId="3" fillId="2" borderId="0" xfId="0" applyFont="1" applyFill="1"/>
    <xf numFmtId="0" fontId="9" fillId="2" borderId="0" xfId="0" applyFont="1" applyFill="1"/>
    <xf numFmtId="2" fontId="12" fillId="2" borderId="0" xfId="0" applyNumberFormat="1" applyFont="1" applyFill="1" applyAlignment="1">
      <alignment horizontal="center"/>
    </xf>
    <xf numFmtId="167" fontId="11" fillId="4" borderId="0" xfId="0" quotePrefix="1" applyNumberFormat="1" applyFont="1" applyFill="1" applyAlignment="1">
      <alignment horizontal="right"/>
    </xf>
    <xf numFmtId="167" fontId="3" fillId="2" borderId="5" xfId="0" quotePrefix="1" applyNumberFormat="1" applyFont="1" applyFill="1" applyBorder="1"/>
    <xf numFmtId="2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0" fontId="8" fillId="2" borderId="0" xfId="0" applyFont="1" applyFill="1"/>
    <xf numFmtId="49" fontId="9" fillId="2" borderId="6" xfId="0" applyNumberFormat="1" applyFont="1" applyFill="1" applyBorder="1" applyAlignment="1">
      <alignment horizontal="left"/>
    </xf>
    <xf numFmtId="0" fontId="14" fillId="2" borderId="7" xfId="0" applyFont="1" applyFill="1" applyBorder="1"/>
    <xf numFmtId="0" fontId="10" fillId="2" borderId="7" xfId="0" applyFont="1" applyFill="1" applyBorder="1"/>
    <xf numFmtId="167" fontId="11" fillId="4" borderId="7" xfId="0" quotePrefix="1" applyNumberFormat="1" applyFont="1" applyFill="1" applyBorder="1" applyAlignment="1">
      <alignment horizontal="right"/>
    </xf>
    <xf numFmtId="168" fontId="9" fillId="4" borderId="7" xfId="0" applyNumberFormat="1" applyFont="1" applyFill="1" applyBorder="1" applyAlignment="1">
      <alignment horizontal="left"/>
    </xf>
    <xf numFmtId="167" fontId="3" fillId="2" borderId="8" xfId="0" quotePrefix="1" applyNumberFormat="1" applyFont="1" applyFill="1" applyBorder="1"/>
    <xf numFmtId="49" fontId="9" fillId="2" borderId="0" xfId="0" applyNumberFormat="1" applyFont="1" applyFill="1" applyAlignment="1">
      <alignment horizontal="left"/>
    </xf>
    <xf numFmtId="167" fontId="9" fillId="2" borderId="0" xfId="0" applyNumberFormat="1" applyFont="1" applyFill="1" applyAlignment="1">
      <alignment horizontal="center"/>
    </xf>
    <xf numFmtId="167" fontId="10" fillId="2" borderId="0" xfId="0" applyNumberFormat="1" applyFont="1" applyFill="1"/>
    <xf numFmtId="167" fontId="10" fillId="2" borderId="0" xfId="0" applyNumberFormat="1" applyFont="1" applyFill="1" applyAlignment="1">
      <alignment horizontal="center"/>
    </xf>
    <xf numFmtId="49" fontId="10" fillId="4" borderId="0" xfId="0" applyNumberFormat="1" applyFont="1" applyFill="1" applyAlignment="1">
      <alignment horizontal="right"/>
    </xf>
    <xf numFmtId="167" fontId="9" fillId="2" borderId="0" xfId="0" quotePrefix="1" applyNumberFormat="1" applyFont="1" applyFill="1"/>
    <xf numFmtId="0" fontId="5" fillId="3" borderId="9" xfId="0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/>
    </xf>
    <xf numFmtId="0" fontId="10" fillId="3" borderId="10" xfId="0" applyFont="1" applyFill="1" applyBorder="1"/>
    <xf numFmtId="167" fontId="15" fillId="3" borderId="11" xfId="0" quotePrefix="1" applyNumberFormat="1" applyFont="1" applyFill="1" applyBorder="1"/>
    <xf numFmtId="49" fontId="9" fillId="2" borderId="1" xfId="0" applyNumberFormat="1" applyFont="1" applyFill="1" applyBorder="1" applyAlignment="1">
      <alignment horizontal="left"/>
    </xf>
    <xf numFmtId="2" fontId="10" fillId="2" borderId="2" xfId="0" applyNumberFormat="1" applyFont="1" applyFill="1" applyBorder="1"/>
    <xf numFmtId="2" fontId="9" fillId="2" borderId="0" xfId="0" applyNumberFormat="1" applyFont="1" applyFill="1"/>
    <xf numFmtId="2" fontId="10" fillId="2" borderId="0" xfId="0" applyNumberFormat="1" applyFont="1" applyFill="1"/>
    <xf numFmtId="0" fontId="3" fillId="2" borderId="7" xfId="0" applyFont="1" applyFill="1" applyBorder="1"/>
    <xf numFmtId="2" fontId="9" fillId="2" borderId="7" xfId="0" applyNumberFormat="1" applyFont="1" applyFill="1" applyBorder="1" applyAlignment="1">
      <alignment horizontal="center"/>
    </xf>
    <xf numFmtId="2" fontId="10" fillId="2" borderId="7" xfId="0" applyNumberFormat="1" applyFont="1" applyFill="1" applyBorder="1"/>
    <xf numFmtId="49" fontId="16" fillId="2" borderId="0" xfId="0" applyNumberFormat="1" applyFont="1" applyFill="1" applyAlignment="1">
      <alignment horizontal="left"/>
    </xf>
    <xf numFmtId="167" fontId="16" fillId="2" borderId="0" xfId="0" applyNumberFormat="1" applyFont="1" applyFill="1" applyAlignment="1">
      <alignment horizontal="center"/>
    </xf>
    <xf numFmtId="0" fontId="16" fillId="2" borderId="0" xfId="0" applyFont="1" applyFill="1"/>
    <xf numFmtId="49" fontId="16" fillId="2" borderId="0" xfId="0" applyNumberFormat="1" applyFont="1" applyFill="1" applyAlignment="1">
      <alignment horizontal="center"/>
    </xf>
    <xf numFmtId="167" fontId="17" fillId="2" borderId="0" xfId="0" applyNumberFormat="1" applyFont="1" applyFill="1"/>
    <xf numFmtId="167" fontId="17" fillId="2" borderId="0" xfId="0" quotePrefix="1" applyNumberFormat="1" applyFont="1" applyFill="1"/>
    <xf numFmtId="2" fontId="16" fillId="2" borderId="0" xfId="0" applyNumberFormat="1" applyFont="1" applyFill="1"/>
    <xf numFmtId="167" fontId="5" fillId="3" borderId="10" xfId="0" applyNumberFormat="1" applyFont="1" applyFill="1" applyBorder="1" applyAlignment="1">
      <alignment horizontal="center"/>
    </xf>
    <xf numFmtId="170" fontId="5" fillId="3" borderId="10" xfId="0" applyNumberFormat="1" applyFont="1" applyFill="1" applyBorder="1" applyAlignment="1">
      <alignment horizontal="center"/>
    </xf>
    <xf numFmtId="170" fontId="6" fillId="3" borderId="10" xfId="0" applyNumberFormat="1" applyFont="1" applyFill="1" applyBorder="1"/>
    <xf numFmtId="167" fontId="6" fillId="3" borderId="11" xfId="0" applyNumberFormat="1" applyFont="1" applyFill="1" applyBorder="1"/>
    <xf numFmtId="2" fontId="3" fillId="2" borderId="10" xfId="0" applyNumberFormat="1" applyFont="1" applyFill="1" applyBorder="1"/>
    <xf numFmtId="167" fontId="9" fillId="2" borderId="7" xfId="0" applyNumberFormat="1" applyFont="1" applyFill="1" applyBorder="1" applyAlignment="1">
      <alignment horizontal="center"/>
    </xf>
    <xf numFmtId="0" fontId="9" fillId="2" borderId="7" xfId="0" applyFont="1" applyFill="1" applyBorder="1"/>
    <xf numFmtId="167" fontId="11" fillId="2" borderId="10" xfId="0" quotePrefix="1" applyNumberFormat="1" applyFont="1" applyFill="1" applyBorder="1" applyAlignment="1">
      <alignment horizontal="right"/>
    </xf>
    <xf numFmtId="168" fontId="9" fillId="2" borderId="10" xfId="0" applyNumberFormat="1" applyFont="1" applyFill="1" applyBorder="1" applyAlignment="1">
      <alignment horizontal="right"/>
    </xf>
    <xf numFmtId="167" fontId="8" fillId="2" borderId="8" xfId="0" applyNumberFormat="1" applyFont="1" applyFill="1" applyBorder="1"/>
    <xf numFmtId="2" fontId="16" fillId="2" borderId="0" xfId="0" applyNumberFormat="1" applyFont="1" applyFill="1" applyAlignment="1">
      <alignment horizontal="center"/>
    </xf>
    <xf numFmtId="49" fontId="16" fillId="2" borderId="0" xfId="0" quotePrefix="1" applyNumberFormat="1" applyFont="1" applyFill="1" applyAlignment="1">
      <alignment horizontal="center"/>
    </xf>
    <xf numFmtId="2" fontId="18" fillId="2" borderId="0" xfId="0" applyNumberFormat="1" applyFont="1" applyFill="1"/>
    <xf numFmtId="2" fontId="5" fillId="3" borderId="10" xfId="0" applyNumberFormat="1" applyFont="1" applyFill="1" applyBorder="1" applyAlignment="1">
      <alignment horizontal="center"/>
    </xf>
    <xf numFmtId="167" fontId="6" fillId="3" borderId="10" xfId="0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2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7" fontId="1" fillId="0" borderId="10" xfId="0" quotePrefix="1" applyNumberFormat="1" applyFont="1" applyBorder="1" applyAlignment="1">
      <alignment horizontal="right"/>
    </xf>
    <xf numFmtId="2" fontId="3" fillId="2" borderId="0" xfId="0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  <xf numFmtId="167" fontId="1" fillId="0" borderId="0" xfId="0" quotePrefix="1" applyNumberFormat="1" applyFont="1" applyAlignment="1">
      <alignment horizontal="right"/>
    </xf>
    <xf numFmtId="168" fontId="14" fillId="4" borderId="0" xfId="0" applyNumberFormat="1" applyFont="1" applyFill="1" applyAlignment="1">
      <alignment horizontal="center"/>
    </xf>
    <xf numFmtId="2" fontId="3" fillId="0" borderId="0" xfId="0" applyNumberFormat="1" applyFont="1"/>
    <xf numFmtId="167" fontId="8" fillId="2" borderId="0" xfId="0" applyNumberFormat="1" applyFont="1" applyFill="1"/>
    <xf numFmtId="167" fontId="17" fillId="2" borderId="0" xfId="0" applyNumberFormat="1" applyFont="1" applyFill="1" applyAlignment="1">
      <alignment horizontal="center"/>
    </xf>
    <xf numFmtId="167" fontId="16" fillId="2" borderId="0" xfId="0" applyNumberFormat="1" applyFont="1" applyFill="1"/>
    <xf numFmtId="164" fontId="5" fillId="3" borderId="10" xfId="0" applyNumberFormat="1" applyFont="1" applyFill="1" applyBorder="1" applyAlignment="1">
      <alignment horizontal="centerContinuous" vertical="center"/>
    </xf>
    <xf numFmtId="164" fontId="5" fillId="3" borderId="11" xfId="0" applyNumberFormat="1" applyFont="1" applyFill="1" applyBorder="1" applyAlignment="1">
      <alignment horizontal="centerContinuous" vertical="center"/>
    </xf>
    <xf numFmtId="49" fontId="19" fillId="2" borderId="12" xfId="0" applyNumberFormat="1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2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49" fontId="21" fillId="2" borderId="14" xfId="0" applyNumberFormat="1" applyFont="1" applyFill="1" applyBorder="1" applyAlignment="1">
      <alignment horizontal="center"/>
    </xf>
    <xf numFmtId="0" fontId="20" fillId="2" borderId="4" xfId="0" applyFont="1" applyFill="1" applyBorder="1"/>
    <xf numFmtId="0" fontId="10" fillId="2" borderId="0" xfId="0" applyFont="1" applyFill="1"/>
    <xf numFmtId="0" fontId="10" fillId="2" borderId="8" xfId="0" applyFont="1" applyFill="1" applyBorder="1"/>
    <xf numFmtId="49" fontId="19" fillId="2" borderId="4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center"/>
    </xf>
    <xf numFmtId="40" fontId="1" fillId="4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166" fontId="12" fillId="4" borderId="2" xfId="1" applyFont="1" applyFill="1" applyBorder="1" applyAlignment="1">
      <alignment horizontal="center"/>
    </xf>
    <xf numFmtId="2" fontId="12" fillId="4" borderId="3" xfId="0" applyNumberFormat="1" applyFont="1" applyFill="1" applyBorder="1" applyAlignment="1">
      <alignment horizontal="center"/>
    </xf>
    <xf numFmtId="2" fontId="12" fillId="4" borderId="4" xfId="0" applyNumberFormat="1" applyFont="1" applyFill="1" applyBorder="1" applyAlignment="1">
      <alignment horizontal="center"/>
    </xf>
    <xf numFmtId="2" fontId="12" fillId="4" borderId="0" xfId="0" applyNumberFormat="1" applyFont="1" applyFill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/>
    </xf>
    <xf numFmtId="49" fontId="19" fillId="4" borderId="4" xfId="0" applyNumberFormat="1" applyFont="1" applyFill="1" applyBorder="1" applyAlignment="1">
      <alignment horizontal="left"/>
    </xf>
    <xf numFmtId="2" fontId="1" fillId="4" borderId="4" xfId="0" applyNumberFormat="1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49" fontId="19" fillId="2" borderId="6" xfId="0" applyNumberFormat="1" applyFont="1" applyFill="1" applyBorder="1" applyAlignment="1">
      <alignment horizontal="left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2" fontId="12" fillId="4" borderId="7" xfId="0" applyNumberFormat="1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1" fillId="0" borderId="0" xfId="0" applyFont="1"/>
    <xf numFmtId="0" fontId="25" fillId="3" borderId="9" xfId="0" applyFont="1" applyFill="1" applyBorder="1" applyAlignment="1">
      <alignment horizontal="center" vertical="center" wrapText="1"/>
    </xf>
    <xf numFmtId="171" fontId="26" fillId="3" borderId="2" xfId="0" applyNumberFormat="1" applyFont="1" applyFill="1" applyBorder="1" applyAlignment="1">
      <alignment horizontal="center" vertical="center" wrapText="1"/>
    </xf>
    <xf numFmtId="172" fontId="1" fillId="4" borderId="1" xfId="0" applyNumberFormat="1" applyFont="1" applyFill="1" applyBorder="1" applyAlignment="1">
      <alignment horizontal="center"/>
    </xf>
    <xf numFmtId="172" fontId="1" fillId="4" borderId="2" xfId="0" applyNumberFormat="1" applyFont="1" applyFill="1" applyBorder="1" applyAlignment="1">
      <alignment horizontal="center"/>
    </xf>
    <xf numFmtId="172" fontId="1" fillId="4" borderId="3" xfId="0" applyNumberFormat="1" applyFont="1" applyFill="1" applyBorder="1" applyAlignment="1">
      <alignment horizontal="center"/>
    </xf>
    <xf numFmtId="172" fontId="1" fillId="4" borderId="4" xfId="0" applyNumberFormat="1" applyFont="1" applyFill="1" applyBorder="1" applyAlignment="1">
      <alignment horizontal="center"/>
    </xf>
    <xf numFmtId="172" fontId="1" fillId="4" borderId="0" xfId="0" applyNumberFormat="1" applyFont="1" applyFill="1" applyAlignment="1">
      <alignment horizontal="center"/>
    </xf>
    <xf numFmtId="172" fontId="1" fillId="4" borderId="5" xfId="0" applyNumberFormat="1" applyFont="1" applyFill="1" applyBorder="1" applyAlignment="1">
      <alignment horizontal="center"/>
    </xf>
    <xf numFmtId="172" fontId="1" fillId="4" borderId="6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8" xfId="0" applyNumberFormat="1" applyFont="1" applyFill="1" applyBorder="1" applyAlignment="1">
      <alignment horizontal="center"/>
    </xf>
    <xf numFmtId="49" fontId="27" fillId="2" borderId="0" xfId="0" quotePrefix="1" applyNumberFormat="1" applyFont="1" applyFill="1" applyAlignment="1">
      <alignment horizontal="left" vertical="center"/>
    </xf>
    <xf numFmtId="173" fontId="28" fillId="2" borderId="0" xfId="0" quotePrefix="1" applyNumberFormat="1" applyFont="1" applyFill="1" applyAlignment="1">
      <alignment horizontal="center"/>
    </xf>
    <xf numFmtId="173" fontId="29" fillId="2" borderId="0" xfId="0" quotePrefix="1" applyNumberFormat="1" applyFont="1" applyFill="1" applyAlignment="1">
      <alignment horizontal="center"/>
    </xf>
    <xf numFmtId="173" fontId="30" fillId="2" borderId="0" xfId="0" quotePrefix="1" applyNumberFormat="1" applyFont="1" applyFill="1" applyAlignment="1">
      <alignment horizontal="center"/>
    </xf>
    <xf numFmtId="2" fontId="30" fillId="4" borderId="0" xfId="0" quotePrefix="1" applyNumberFormat="1" applyFont="1" applyFill="1" applyAlignment="1">
      <alignment horizontal="center"/>
    </xf>
    <xf numFmtId="0" fontId="1" fillId="4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5" fontId="3" fillId="2" borderId="0" xfId="0" applyNumberFormat="1" applyFont="1" applyFill="1"/>
    <xf numFmtId="49" fontId="3" fillId="2" borderId="0" xfId="0" applyNumberFormat="1" applyFont="1" applyFill="1"/>
    <xf numFmtId="49" fontId="1" fillId="2" borderId="0" xfId="0" applyNumberFormat="1" applyFont="1" applyFill="1"/>
    <xf numFmtId="0" fontId="2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168" fontId="10" fillId="4" borderId="2" xfId="0" applyNumberFormat="1" applyFont="1" applyFill="1" applyBorder="1" applyAlignment="1">
      <alignment horizontal="right"/>
    </xf>
    <xf numFmtId="168" fontId="10" fillId="4" borderId="2" xfId="0" applyNumberFormat="1" applyFont="1" applyFill="1" applyBorder="1" applyAlignment="1">
      <alignment horizontal="left"/>
    </xf>
    <xf numFmtId="168" fontId="10" fillId="4" borderId="0" xfId="0" applyNumberFormat="1" applyFont="1" applyFill="1" applyAlignment="1">
      <alignment horizontal="right"/>
    </xf>
    <xf numFmtId="168" fontId="10" fillId="4" borderId="0" xfId="0" applyNumberFormat="1" applyFont="1" applyFill="1" applyAlignment="1">
      <alignment horizontal="left"/>
    </xf>
    <xf numFmtId="168" fontId="10" fillId="4" borderId="7" xfId="0" applyNumberFormat="1" applyFont="1" applyFill="1" applyBorder="1" applyAlignment="1">
      <alignment horizontal="right"/>
    </xf>
    <xf numFmtId="168" fontId="10" fillId="4" borderId="7" xfId="0" applyNumberFormat="1" applyFont="1" applyFill="1" applyBorder="1" applyAlignment="1">
      <alignment horizontal="left"/>
    </xf>
    <xf numFmtId="167" fontId="11" fillId="4" borderId="2" xfId="0" quotePrefix="1" applyNumberFormat="1" applyFont="1" applyFill="1" applyBorder="1" applyAlignment="1">
      <alignment horizontal="right"/>
    </xf>
    <xf numFmtId="0" fontId="37" fillId="0" borderId="0" xfId="0" applyFont="1" applyAlignment="1">
      <alignment horizontal="centerContinuous" vertical="center"/>
    </xf>
    <xf numFmtId="0" fontId="38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centerContinuous"/>
    </xf>
    <xf numFmtId="183" fontId="39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"/>
    </xf>
    <xf numFmtId="183" fontId="19" fillId="0" borderId="0" xfId="0" applyNumberFormat="1" applyFont="1" applyAlignment="1">
      <alignment horizontal="center" vertical="center"/>
    </xf>
    <xf numFmtId="0" fontId="14" fillId="6" borderId="27" xfId="0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73" fontId="36" fillId="0" borderId="5" xfId="0" applyNumberFormat="1" applyFont="1" applyBorder="1" applyAlignment="1">
      <alignment horizontal="center" vertical="center"/>
    </xf>
    <xf numFmtId="173" fontId="36" fillId="0" borderId="0" xfId="0" applyNumberFormat="1" applyFont="1" applyBorder="1" applyAlignment="1">
      <alignment horizontal="center" vertical="center"/>
    </xf>
    <xf numFmtId="173" fontId="36" fillId="0" borderId="13" xfId="0" applyNumberFormat="1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0" fontId="36" fillId="5" borderId="22" xfId="0" applyFont="1" applyFill="1" applyBorder="1" applyAlignment="1">
      <alignment horizontal="left" vertical="center"/>
    </xf>
    <xf numFmtId="173" fontId="36" fillId="5" borderId="5" xfId="0" applyNumberFormat="1" applyFont="1" applyFill="1" applyBorder="1" applyAlignment="1">
      <alignment horizontal="center" vertical="center"/>
    </xf>
    <xf numFmtId="173" fontId="36" fillId="5" borderId="0" xfId="0" applyNumberFormat="1" applyFont="1" applyFill="1" applyBorder="1" applyAlignment="1">
      <alignment horizontal="center" vertical="center"/>
    </xf>
    <xf numFmtId="173" fontId="36" fillId="5" borderId="13" xfId="0" applyNumberFormat="1" applyFont="1" applyFill="1" applyBorder="1" applyAlignment="1">
      <alignment horizontal="center" vertical="center"/>
    </xf>
    <xf numFmtId="2" fontId="36" fillId="5" borderId="23" xfId="0" applyNumberFormat="1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 vertical="center"/>
    </xf>
    <xf numFmtId="173" fontId="36" fillId="4" borderId="5" xfId="0" applyNumberFormat="1" applyFont="1" applyFill="1" applyBorder="1" applyAlignment="1">
      <alignment horizontal="center" vertical="center"/>
    </xf>
    <xf numFmtId="173" fontId="36" fillId="4" borderId="0" xfId="0" applyNumberFormat="1" applyFont="1" applyFill="1" applyBorder="1" applyAlignment="1">
      <alignment horizontal="center" vertical="center"/>
    </xf>
    <xf numFmtId="173" fontId="36" fillId="4" borderId="13" xfId="0" applyNumberFormat="1" applyFont="1" applyFill="1" applyBorder="1" applyAlignment="1">
      <alignment horizontal="center" vertical="center"/>
    </xf>
    <xf numFmtId="2" fontId="36" fillId="4" borderId="23" xfId="0" applyNumberFormat="1" applyFont="1" applyFill="1" applyBorder="1" applyAlignment="1">
      <alignment horizontal="center" vertical="center"/>
    </xf>
    <xf numFmtId="0" fontId="36" fillId="0" borderId="20" xfId="0" applyFont="1" applyBorder="1" applyAlignment="1">
      <alignment horizontal="left" vertical="center"/>
    </xf>
    <xf numFmtId="173" fontId="36" fillId="0" borderId="29" xfId="0" applyNumberFormat="1" applyFont="1" applyBorder="1" applyAlignment="1">
      <alignment horizontal="center" vertical="center"/>
    </xf>
    <xf numFmtId="173" fontId="36" fillId="0" borderId="19" xfId="0" applyNumberFormat="1" applyFont="1" applyBorder="1" applyAlignment="1">
      <alignment horizontal="center" vertical="center"/>
    </xf>
    <xf numFmtId="173" fontId="36" fillId="0" borderId="18" xfId="0" applyNumberFormat="1" applyFont="1" applyBorder="1" applyAlignment="1">
      <alignment horizontal="center" vertical="center"/>
    </xf>
    <xf numFmtId="2" fontId="36" fillId="0" borderId="2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" fontId="3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6" borderId="30" xfId="0" applyFont="1" applyFill="1" applyBorder="1" applyAlignment="1">
      <alignment vertical="center"/>
    </xf>
    <xf numFmtId="184" fontId="14" fillId="6" borderId="31" xfId="0" applyNumberFormat="1" applyFont="1" applyFill="1" applyBorder="1" applyAlignment="1">
      <alignment horizontal="center" vertical="center"/>
    </xf>
    <xf numFmtId="184" fontId="14" fillId="6" borderId="32" xfId="0" applyNumberFormat="1" applyFont="1" applyFill="1" applyBorder="1" applyAlignment="1">
      <alignment horizontal="center" vertical="center"/>
    </xf>
    <xf numFmtId="184" fontId="14" fillId="6" borderId="33" xfId="0" applyNumberFormat="1" applyFont="1" applyFill="1" applyBorder="1" applyAlignment="1">
      <alignment horizontal="center" vertical="center"/>
    </xf>
    <xf numFmtId="176" fontId="14" fillId="6" borderId="32" xfId="0" applyNumberFormat="1" applyFont="1" applyFill="1" applyBorder="1" applyAlignment="1">
      <alignment horizontal="center" vertical="center"/>
    </xf>
    <xf numFmtId="176" fontId="14" fillId="6" borderId="34" xfId="0" applyNumberFormat="1" applyFont="1" applyFill="1" applyBorder="1" applyAlignment="1">
      <alignment horizontal="center" vertical="center" wrapText="1"/>
    </xf>
    <xf numFmtId="176" fontId="14" fillId="6" borderId="3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2" fontId="36" fillId="0" borderId="16" xfId="0" applyNumberFormat="1" applyFont="1" applyBorder="1" applyAlignment="1">
      <alignment horizontal="center" vertical="center"/>
    </xf>
    <xf numFmtId="2" fontId="36" fillId="0" borderId="0" xfId="0" applyNumberFormat="1" applyFont="1" applyBorder="1" applyAlignment="1">
      <alignment horizontal="center" vertical="center"/>
    </xf>
    <xf numFmtId="2" fontId="36" fillId="0" borderId="13" xfId="0" applyNumberFormat="1" applyFont="1" applyBorder="1" applyAlignment="1">
      <alignment horizontal="center" vertical="center"/>
    </xf>
    <xf numFmtId="0" fontId="12" fillId="0" borderId="35" xfId="0" applyFont="1" applyFill="1" applyBorder="1" applyAlignment="1">
      <alignment horizontal="left" vertical="center" wrapText="1"/>
    </xf>
    <xf numFmtId="2" fontId="36" fillId="0" borderId="36" xfId="0" applyNumberFormat="1" applyFont="1" applyFill="1" applyBorder="1" applyAlignment="1">
      <alignment horizontal="center" vertical="center"/>
    </xf>
    <xf numFmtId="2" fontId="36" fillId="0" borderId="10" xfId="0" applyNumberFormat="1" applyFont="1" applyFill="1" applyBorder="1" applyAlignment="1">
      <alignment horizontal="center" vertical="center"/>
    </xf>
    <xf numFmtId="2" fontId="36" fillId="0" borderId="37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2" fontId="36" fillId="0" borderId="17" xfId="0" applyNumberFormat="1" applyFont="1" applyBorder="1" applyAlignment="1">
      <alignment horizontal="center" vertical="center"/>
    </xf>
    <xf numFmtId="2" fontId="36" fillId="0" borderId="19" xfId="0" applyNumberFormat="1" applyFont="1" applyBorder="1" applyAlignment="1">
      <alignment horizontal="center" vertical="center"/>
    </xf>
    <xf numFmtId="2" fontId="36" fillId="0" borderId="18" xfId="0" applyNumberFormat="1" applyFont="1" applyBorder="1" applyAlignment="1">
      <alignment horizontal="center" vertical="center"/>
    </xf>
    <xf numFmtId="0" fontId="36" fillId="0" borderId="0" xfId="0" applyFont="1"/>
    <xf numFmtId="0" fontId="12" fillId="0" borderId="0" xfId="0" applyFont="1" applyBorder="1"/>
    <xf numFmtId="0" fontId="40" fillId="0" borderId="0" xfId="0" applyFont="1"/>
    <xf numFmtId="176" fontId="33" fillId="6" borderId="33" xfId="0" applyNumberFormat="1" applyFont="1" applyFill="1" applyBorder="1" applyAlignment="1">
      <alignment horizontal="center" vertical="center" wrapText="1"/>
    </xf>
    <xf numFmtId="2" fontId="10" fillId="2" borderId="0" xfId="0" quotePrefix="1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49" fontId="10" fillId="4" borderId="2" xfId="0" applyNumberFormat="1" applyFont="1" applyFill="1" applyBorder="1" applyAlignment="1">
      <alignment horizontal="right"/>
    </xf>
    <xf numFmtId="0" fontId="36" fillId="2" borderId="0" xfId="0" applyFont="1" applyFill="1"/>
    <xf numFmtId="2" fontId="10" fillId="4" borderId="0" xfId="0" applyNumberFormat="1" applyFont="1" applyFill="1" applyAlignment="1">
      <alignment horizontal="center"/>
    </xf>
    <xf numFmtId="0" fontId="41" fillId="2" borderId="0" xfId="0" applyFont="1" applyFill="1"/>
    <xf numFmtId="2" fontId="10" fillId="4" borderId="7" xfId="0" applyNumberFormat="1" applyFont="1" applyFill="1" applyBorder="1" applyAlignment="1">
      <alignment horizontal="center"/>
    </xf>
    <xf numFmtId="0" fontId="36" fillId="2" borderId="7" xfId="0" applyFont="1" applyFill="1" applyBorder="1"/>
    <xf numFmtId="0" fontId="41" fillId="4" borderId="7" xfId="0" applyFont="1" applyFill="1" applyBorder="1"/>
    <xf numFmtId="169" fontId="10" fillId="2" borderId="0" xfId="1" quotePrefix="1" applyNumberFormat="1" applyFont="1" applyFill="1" applyBorder="1" applyAlignment="1"/>
    <xf numFmtId="0" fontId="32" fillId="3" borderId="10" xfId="0" applyFont="1" applyFill="1" applyBorder="1"/>
    <xf numFmtId="164" fontId="7" fillId="3" borderId="10" xfId="0" applyNumberFormat="1" applyFont="1" applyFill="1" applyBorder="1" applyAlignment="1">
      <alignment horizontal="center"/>
    </xf>
    <xf numFmtId="0" fontId="32" fillId="3" borderId="10" xfId="0" applyFont="1" applyFill="1" applyBorder="1" applyAlignment="1">
      <alignment horizontal="centerContinuous"/>
    </xf>
    <xf numFmtId="2" fontId="42" fillId="2" borderId="2" xfId="0" applyNumberFormat="1" applyFont="1" applyFill="1" applyBorder="1"/>
    <xf numFmtId="167" fontId="10" fillId="4" borderId="2" xfId="0" quotePrefix="1" applyNumberFormat="1" applyFont="1" applyFill="1" applyBorder="1" applyAlignment="1">
      <alignment horizontal="right"/>
    </xf>
    <xf numFmtId="2" fontId="42" fillId="2" borderId="0" xfId="0" applyNumberFormat="1" applyFont="1" applyFill="1"/>
    <xf numFmtId="167" fontId="10" fillId="4" borderId="0" xfId="0" quotePrefix="1" applyNumberFormat="1" applyFont="1" applyFill="1" applyAlignment="1">
      <alignment horizontal="right"/>
    </xf>
    <xf numFmtId="2" fontId="10" fillId="2" borderId="7" xfId="0" applyNumberFormat="1" applyFont="1" applyFill="1" applyBorder="1" applyAlignment="1">
      <alignment horizontal="center"/>
    </xf>
    <xf numFmtId="2" fontId="42" fillId="2" borderId="7" xfId="0" applyNumberFormat="1" applyFont="1" applyFill="1" applyBorder="1"/>
    <xf numFmtId="167" fontId="10" fillId="4" borderId="7" xfId="0" quotePrefix="1" applyNumberFormat="1" applyFont="1" applyFill="1" applyBorder="1" applyAlignment="1">
      <alignment horizontal="right"/>
    </xf>
    <xf numFmtId="165" fontId="3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</cellXfs>
  <cellStyles count="4">
    <cellStyle name="Comma 2" xfId="1" xr:uid="{3A0000DD-2573-40C6-A12C-15A88409B627}"/>
    <cellStyle name="Comma 5" xfId="2" xr:uid="{C0446E70-F1C9-4574-AEEA-BDD34FE4544C}"/>
    <cellStyle name="Comma 7" xfId="3" xr:uid="{BF8BF26F-C66F-44BD-A8E5-0C2E0DB4708F}"/>
    <cellStyle name="Normal" xfId="0" builtinId="0"/>
  </cellStyles>
  <dxfs count="4">
    <dxf>
      <font>
        <color rgb="FF9C0006"/>
      </font>
    </dxf>
    <dxf>
      <font>
        <color theme="9" tint="-0.499984740745262"/>
      </font>
    </dxf>
    <dxf>
      <font>
        <color rgb="FF9C0006"/>
      </font>
    </dxf>
    <dxf>
      <font>
        <color theme="9" tint="-0.499984740745262"/>
      </font>
    </dxf>
  </dxfs>
  <tableStyles count="0" defaultTableStyle="TableStyleMedium2" defaultPivotStyle="PivotStyleLight16"/>
  <colors>
    <mruColors>
      <color rgb="FFE367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" name="Picture 1" descr="eppo-by2-1">
          <a:extLst>
            <a:ext uri="{FF2B5EF4-FFF2-40B4-BE49-F238E27FC236}">
              <a16:creationId xmlns:a16="http://schemas.microsoft.com/office/drawing/2014/main" id="{CF9839E8-5954-4761-9F2C-EDDD8E2DF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" y="40278"/>
          <a:ext cx="3133997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" name="Picture 2" descr="ปตท.">
          <a:extLst>
            <a:ext uri="{FF2B5EF4-FFF2-40B4-BE49-F238E27FC236}">
              <a16:creationId xmlns:a16="http://schemas.microsoft.com/office/drawing/2014/main" id="{436BA2B0-245E-4005-8614-D7C0B194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6752" y="8147140"/>
          <a:ext cx="552147" cy="56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" name="Picture 3" descr="บางจาก">
          <a:extLst>
            <a:ext uri="{FF2B5EF4-FFF2-40B4-BE49-F238E27FC236}">
              <a16:creationId xmlns:a16="http://schemas.microsoft.com/office/drawing/2014/main" id="{CE2231B7-9EDF-4374-B0CD-1C73B9F6A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879" y="8146331"/>
          <a:ext cx="529495" cy="563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" name="Picture 4" descr="เชลล์">
          <a:extLst>
            <a:ext uri="{FF2B5EF4-FFF2-40B4-BE49-F238E27FC236}">
              <a16:creationId xmlns:a16="http://schemas.microsoft.com/office/drawing/2014/main" id="{8B50D6BC-E56D-49E9-93DD-7C61BEA0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626" y="8152039"/>
          <a:ext cx="601980" cy="551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6" name="Picture 7" descr="ไออาร์พีซี / ทีพีไอ">
          <a:extLst>
            <a:ext uri="{FF2B5EF4-FFF2-40B4-BE49-F238E27FC236}">
              <a16:creationId xmlns:a16="http://schemas.microsoft.com/office/drawing/2014/main" id="{92D9FACF-E35F-45AD-93DF-F48F973B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1" y="8280490"/>
          <a:ext cx="818877" cy="29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" name="Picture 9" descr="สยามสหบริการ">
          <a:extLst>
            <a:ext uri="{FF2B5EF4-FFF2-40B4-BE49-F238E27FC236}">
              <a16:creationId xmlns:a16="http://schemas.microsoft.com/office/drawing/2014/main" id="{230E5886-4982-468C-BCD6-169AF7AE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7081" y="8192860"/>
          <a:ext cx="452708" cy="47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8" name="Picture 10" descr="ระยองเพียว">
          <a:extLst>
            <a:ext uri="{FF2B5EF4-FFF2-40B4-BE49-F238E27FC236}">
              <a16:creationId xmlns:a16="http://schemas.microsoft.com/office/drawing/2014/main" id="{55B40D43-0030-468D-8630-A6BC44CD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8309" y="8178709"/>
          <a:ext cx="487680" cy="498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9" name="Picture 8" descr="chevron_logo2">
          <a:extLst>
            <a:ext uri="{FF2B5EF4-FFF2-40B4-BE49-F238E27FC236}">
              <a16:creationId xmlns:a16="http://schemas.microsoft.com/office/drawing/2014/main" id="{EC0C5D39-FBB1-4E86-8A47-B8172728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686" y="8129179"/>
          <a:ext cx="594360" cy="597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C11FC30E-5EC8-4CCB-9FCF-8FEFFF69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984" y="8101420"/>
          <a:ext cx="616337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9B5B7AA3-BB3C-49B1-A979-4C35B639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68" y="8192860"/>
          <a:ext cx="457200" cy="470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37F2B7C-6EC3-4987-B668-CBB98C40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1195" y="8188233"/>
          <a:ext cx="650133" cy="45937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3" name="Picture 12" descr="eppo-by2-1">
          <a:extLst>
            <a:ext uri="{FF2B5EF4-FFF2-40B4-BE49-F238E27FC236}">
              <a16:creationId xmlns:a16="http://schemas.microsoft.com/office/drawing/2014/main" id="{BA47C10F-9A51-4F87-987E-EE22A387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4" name="Picture 2" descr="ปตท.">
          <a:extLst>
            <a:ext uri="{FF2B5EF4-FFF2-40B4-BE49-F238E27FC236}">
              <a16:creationId xmlns:a16="http://schemas.microsoft.com/office/drawing/2014/main" id="{4772114A-0B0C-4368-8A4C-E0AF45B0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5" name="Picture 3" descr="บางจาก">
          <a:extLst>
            <a:ext uri="{FF2B5EF4-FFF2-40B4-BE49-F238E27FC236}">
              <a16:creationId xmlns:a16="http://schemas.microsoft.com/office/drawing/2014/main" id="{2025F074-9EBC-4F0C-9F41-AE6855A8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6" name="Picture 4" descr="เชลล์">
          <a:extLst>
            <a:ext uri="{FF2B5EF4-FFF2-40B4-BE49-F238E27FC236}">
              <a16:creationId xmlns:a16="http://schemas.microsoft.com/office/drawing/2014/main" id="{266AAAD8-DBA7-4FC9-90D0-1B5FE194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7" name="Picture 7" descr="ไออาร์พีซี / ทีพีไอ">
          <a:extLst>
            <a:ext uri="{FF2B5EF4-FFF2-40B4-BE49-F238E27FC236}">
              <a16:creationId xmlns:a16="http://schemas.microsoft.com/office/drawing/2014/main" id="{B775CF4D-9677-4184-A9BB-CE8C466F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585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8" name="Picture 9" descr="สยามสหบริการ">
          <a:extLst>
            <a:ext uri="{FF2B5EF4-FFF2-40B4-BE49-F238E27FC236}">
              <a16:creationId xmlns:a16="http://schemas.microsoft.com/office/drawing/2014/main" id="{A2EBC8CC-BFA3-4BD2-B33C-38511D82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9" name="Picture 10" descr="ระยองเพียว">
          <a:extLst>
            <a:ext uri="{FF2B5EF4-FFF2-40B4-BE49-F238E27FC236}">
              <a16:creationId xmlns:a16="http://schemas.microsoft.com/office/drawing/2014/main" id="{5B1C5EBD-BB19-41F0-AA59-37936E26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0" name="Picture 19" descr="chevron_logo2">
          <a:extLst>
            <a:ext uri="{FF2B5EF4-FFF2-40B4-BE49-F238E27FC236}">
              <a16:creationId xmlns:a16="http://schemas.microsoft.com/office/drawing/2014/main" id="{7D2DB63A-5B98-4FA5-B6D1-37192D19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DA42802-650F-4932-A7F9-9CBBAD9F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B5E002A-E016-46E3-AB0A-67D87BFA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AD2EDE9-BEA4-4B12-B0A6-BE52780A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5" name="Picture 34" descr="eppo-by2-1">
          <a:extLst>
            <a:ext uri="{FF2B5EF4-FFF2-40B4-BE49-F238E27FC236}">
              <a16:creationId xmlns:a16="http://schemas.microsoft.com/office/drawing/2014/main" id="{24146F85-BA4E-42F1-98F2-7DA55417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6" name="Picture 35" descr="ปตท.">
          <a:extLst>
            <a:ext uri="{FF2B5EF4-FFF2-40B4-BE49-F238E27FC236}">
              <a16:creationId xmlns:a16="http://schemas.microsoft.com/office/drawing/2014/main" id="{43AEB168-4AA0-4B56-9E94-61E840BA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7" name="Picture 36" descr="บางจาก">
          <a:extLst>
            <a:ext uri="{FF2B5EF4-FFF2-40B4-BE49-F238E27FC236}">
              <a16:creationId xmlns:a16="http://schemas.microsoft.com/office/drawing/2014/main" id="{0E6AD610-048B-466A-A3CA-B31B872E3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8" name="Picture 37" descr="เชลล์">
          <a:extLst>
            <a:ext uri="{FF2B5EF4-FFF2-40B4-BE49-F238E27FC236}">
              <a16:creationId xmlns:a16="http://schemas.microsoft.com/office/drawing/2014/main" id="{B862FEC7-4342-4FA0-AFA1-4BF38A8B6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39" name="Picture 7" descr="ไออาร์พีซี / ทีพีไอ">
          <a:extLst>
            <a:ext uri="{FF2B5EF4-FFF2-40B4-BE49-F238E27FC236}">
              <a16:creationId xmlns:a16="http://schemas.microsoft.com/office/drawing/2014/main" id="{938F9065-CAE1-4D90-84D5-B208AF9F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40" name="Picture 9" descr="สยามสหบริการ">
          <a:extLst>
            <a:ext uri="{FF2B5EF4-FFF2-40B4-BE49-F238E27FC236}">
              <a16:creationId xmlns:a16="http://schemas.microsoft.com/office/drawing/2014/main" id="{9F9B4014-1E4A-4DA4-9A44-5F7C399E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41" name="Picture 10" descr="ระยองเพียว">
          <a:extLst>
            <a:ext uri="{FF2B5EF4-FFF2-40B4-BE49-F238E27FC236}">
              <a16:creationId xmlns:a16="http://schemas.microsoft.com/office/drawing/2014/main" id="{CB854F58-AC18-41B4-B839-944E4D17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42" name="Picture 41" descr="chevron_logo2">
          <a:extLst>
            <a:ext uri="{FF2B5EF4-FFF2-40B4-BE49-F238E27FC236}">
              <a16:creationId xmlns:a16="http://schemas.microsoft.com/office/drawing/2014/main" id="{C088CC33-7A96-4980-80D8-00B55273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EE5894B-8431-4EF4-8485-99EA7EC5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6A107DBE-8D45-4D97-AC42-EFDD1CD9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FC68FCE-79E8-405D-A0D5-31A585573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46" name="Picture 45" descr="eppo-by2-1">
          <a:extLst>
            <a:ext uri="{FF2B5EF4-FFF2-40B4-BE49-F238E27FC236}">
              <a16:creationId xmlns:a16="http://schemas.microsoft.com/office/drawing/2014/main" id="{29782B3D-9C9B-4DCA-9F1F-5D99FBBC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47" name="Picture 46" descr="ปตท.">
          <a:extLst>
            <a:ext uri="{FF2B5EF4-FFF2-40B4-BE49-F238E27FC236}">
              <a16:creationId xmlns:a16="http://schemas.microsoft.com/office/drawing/2014/main" id="{A431139D-F11D-4945-A784-70FC1B6D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8" name="Picture 47" descr="บางจาก">
          <a:extLst>
            <a:ext uri="{FF2B5EF4-FFF2-40B4-BE49-F238E27FC236}">
              <a16:creationId xmlns:a16="http://schemas.microsoft.com/office/drawing/2014/main" id="{B8F2ADB9-5172-484D-B96E-C94A3ADF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49" name="Picture 48" descr="เชลล์">
          <a:extLst>
            <a:ext uri="{FF2B5EF4-FFF2-40B4-BE49-F238E27FC236}">
              <a16:creationId xmlns:a16="http://schemas.microsoft.com/office/drawing/2014/main" id="{48262BCC-ABD8-4AED-B5BA-33C0B353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50" name="Picture 7" descr="ไออาร์พีซี / ทีพีไอ">
          <a:extLst>
            <a:ext uri="{FF2B5EF4-FFF2-40B4-BE49-F238E27FC236}">
              <a16:creationId xmlns:a16="http://schemas.microsoft.com/office/drawing/2014/main" id="{C4DC5AF9-CF9A-45E8-BB2B-2A21423A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1" name="Picture 9" descr="สยามสหบริการ">
          <a:extLst>
            <a:ext uri="{FF2B5EF4-FFF2-40B4-BE49-F238E27FC236}">
              <a16:creationId xmlns:a16="http://schemas.microsoft.com/office/drawing/2014/main" id="{E38C0C67-F2E8-4934-A562-D8F01D04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2" name="Picture 10" descr="ระยองเพียว">
          <a:extLst>
            <a:ext uri="{FF2B5EF4-FFF2-40B4-BE49-F238E27FC236}">
              <a16:creationId xmlns:a16="http://schemas.microsoft.com/office/drawing/2014/main" id="{8E748EDE-D10C-4012-8A0F-CEADBBDE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3" name="Picture 52" descr="chevron_logo2">
          <a:extLst>
            <a:ext uri="{FF2B5EF4-FFF2-40B4-BE49-F238E27FC236}">
              <a16:creationId xmlns:a16="http://schemas.microsoft.com/office/drawing/2014/main" id="{0DF7F837-4989-4E5B-A4C4-65E0BAA69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2F87B70E-39EF-4466-9A8D-5D0A8E6C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C7D9A190-3747-4FBE-BE52-8A75CDE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717F1D6-41DF-46B4-933F-0E7719415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7" name="Picture 56" descr="eppo-by2-1">
          <a:extLst>
            <a:ext uri="{FF2B5EF4-FFF2-40B4-BE49-F238E27FC236}">
              <a16:creationId xmlns:a16="http://schemas.microsoft.com/office/drawing/2014/main" id="{64DAF6A6-95E0-436A-84EF-3926F40D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8" name="Picture 2" descr="ปตท.">
          <a:extLst>
            <a:ext uri="{FF2B5EF4-FFF2-40B4-BE49-F238E27FC236}">
              <a16:creationId xmlns:a16="http://schemas.microsoft.com/office/drawing/2014/main" id="{F2959E7C-11E8-4119-A9DB-203F5CE8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9" name="Picture 3" descr="บางจาก">
          <a:extLst>
            <a:ext uri="{FF2B5EF4-FFF2-40B4-BE49-F238E27FC236}">
              <a16:creationId xmlns:a16="http://schemas.microsoft.com/office/drawing/2014/main" id="{DCD94863-5AEF-4C56-B1A4-4A5A163D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0" name="Picture 4" descr="เชลล์">
          <a:extLst>
            <a:ext uri="{FF2B5EF4-FFF2-40B4-BE49-F238E27FC236}">
              <a16:creationId xmlns:a16="http://schemas.microsoft.com/office/drawing/2014/main" id="{DEE6ED72-7DFE-4A96-94DF-77417970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61" name="Picture 7" descr="ไออาร์พีซี / ทีพีไอ">
          <a:extLst>
            <a:ext uri="{FF2B5EF4-FFF2-40B4-BE49-F238E27FC236}">
              <a16:creationId xmlns:a16="http://schemas.microsoft.com/office/drawing/2014/main" id="{CB3D02F8-8651-484A-8164-908D8DA1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2" name="Picture 9" descr="สยามสหบริการ">
          <a:extLst>
            <a:ext uri="{FF2B5EF4-FFF2-40B4-BE49-F238E27FC236}">
              <a16:creationId xmlns:a16="http://schemas.microsoft.com/office/drawing/2014/main" id="{747FEBC5-9380-419F-B686-2493B61A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3" name="Picture 10" descr="ระยองเพียว">
          <a:extLst>
            <a:ext uri="{FF2B5EF4-FFF2-40B4-BE49-F238E27FC236}">
              <a16:creationId xmlns:a16="http://schemas.microsoft.com/office/drawing/2014/main" id="{603D3C7B-1FCD-4F04-8D08-BE093065E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4" name="Picture 63" descr="chevron_logo2">
          <a:extLst>
            <a:ext uri="{FF2B5EF4-FFF2-40B4-BE49-F238E27FC236}">
              <a16:creationId xmlns:a16="http://schemas.microsoft.com/office/drawing/2014/main" id="{38D967FA-9C65-4589-B57A-B3E0CD94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9A4E837-87E4-4D19-9887-3EC276639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5ED85077-92D5-4922-B4FF-A135DABA3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422FFA5-E572-4CB9-AB7D-DD821B5DB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8" name="Picture 67" descr="eppo-by2-1">
          <a:extLst>
            <a:ext uri="{FF2B5EF4-FFF2-40B4-BE49-F238E27FC236}">
              <a16:creationId xmlns:a16="http://schemas.microsoft.com/office/drawing/2014/main" id="{8C7EFD8F-FF0E-4887-906B-1B8B154C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9" name="Picture 68" descr="ปตท.">
          <a:extLst>
            <a:ext uri="{FF2B5EF4-FFF2-40B4-BE49-F238E27FC236}">
              <a16:creationId xmlns:a16="http://schemas.microsoft.com/office/drawing/2014/main" id="{6449F273-EE1C-4334-BE1A-5A4D9C2F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70" name="Picture 69" descr="บางจาก">
          <a:extLst>
            <a:ext uri="{FF2B5EF4-FFF2-40B4-BE49-F238E27FC236}">
              <a16:creationId xmlns:a16="http://schemas.microsoft.com/office/drawing/2014/main" id="{E74944C5-D791-4E9D-8CA0-7A53B8D9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71" name="Picture 70" descr="เชลล์">
          <a:extLst>
            <a:ext uri="{FF2B5EF4-FFF2-40B4-BE49-F238E27FC236}">
              <a16:creationId xmlns:a16="http://schemas.microsoft.com/office/drawing/2014/main" id="{C8C7ACDA-AD5F-4F9B-AFBB-C6B83726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72" name="Picture 7" descr="ไออาร์พีซี / ทีพีไอ">
          <a:extLst>
            <a:ext uri="{FF2B5EF4-FFF2-40B4-BE49-F238E27FC236}">
              <a16:creationId xmlns:a16="http://schemas.microsoft.com/office/drawing/2014/main" id="{54B52D54-82E9-457A-80A8-10A7D729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3" name="Picture 9" descr="สยามสหบริการ">
          <a:extLst>
            <a:ext uri="{FF2B5EF4-FFF2-40B4-BE49-F238E27FC236}">
              <a16:creationId xmlns:a16="http://schemas.microsoft.com/office/drawing/2014/main" id="{C594CA0E-4BFE-4AB7-8924-D491355B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74" name="Picture 10" descr="ระยองเพียว">
          <a:extLst>
            <a:ext uri="{FF2B5EF4-FFF2-40B4-BE49-F238E27FC236}">
              <a16:creationId xmlns:a16="http://schemas.microsoft.com/office/drawing/2014/main" id="{50FBD47D-57E9-4951-B3A1-247CCC4F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75" name="Picture 74" descr="chevron_logo2">
          <a:extLst>
            <a:ext uri="{FF2B5EF4-FFF2-40B4-BE49-F238E27FC236}">
              <a16:creationId xmlns:a16="http://schemas.microsoft.com/office/drawing/2014/main" id="{311122AD-CF46-4285-B760-88F963E1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8D6F3C64-1E3E-4FDD-A31C-96338929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CE9A54EB-7A3D-494B-9E17-46FB73F9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6FFF2A17-F99B-490C-ACAA-2B4AF46B4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79" name="Picture 78" descr="eppo-by2-1">
          <a:extLst>
            <a:ext uri="{FF2B5EF4-FFF2-40B4-BE49-F238E27FC236}">
              <a16:creationId xmlns:a16="http://schemas.microsoft.com/office/drawing/2014/main" id="{7C46B0A2-40DE-4E5B-A5B9-71AEC14B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80" name="Picture 2" descr="ปตท.">
          <a:extLst>
            <a:ext uri="{FF2B5EF4-FFF2-40B4-BE49-F238E27FC236}">
              <a16:creationId xmlns:a16="http://schemas.microsoft.com/office/drawing/2014/main" id="{0D20AD19-F689-43CB-8607-3722DEA4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81" name="Picture 3" descr="บางจาก">
          <a:extLst>
            <a:ext uri="{FF2B5EF4-FFF2-40B4-BE49-F238E27FC236}">
              <a16:creationId xmlns:a16="http://schemas.microsoft.com/office/drawing/2014/main" id="{1F5D5CE1-3A55-415B-A6E3-6642B48A5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82" name="Picture 4" descr="เชลล์">
          <a:extLst>
            <a:ext uri="{FF2B5EF4-FFF2-40B4-BE49-F238E27FC236}">
              <a16:creationId xmlns:a16="http://schemas.microsoft.com/office/drawing/2014/main" id="{D81978C6-202F-415D-95E4-08F9FB7E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83" name="Picture 7" descr="ไออาร์พีซี / ทีพีไอ">
          <a:extLst>
            <a:ext uri="{FF2B5EF4-FFF2-40B4-BE49-F238E27FC236}">
              <a16:creationId xmlns:a16="http://schemas.microsoft.com/office/drawing/2014/main" id="{32D224A0-3854-4EF1-87F3-9B76CDE7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84" name="Picture 9" descr="สยามสหบริการ">
          <a:extLst>
            <a:ext uri="{FF2B5EF4-FFF2-40B4-BE49-F238E27FC236}">
              <a16:creationId xmlns:a16="http://schemas.microsoft.com/office/drawing/2014/main" id="{4A039B19-4E70-4B96-A288-5723A25B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85" name="Picture 10" descr="ระยองเพียว">
          <a:extLst>
            <a:ext uri="{FF2B5EF4-FFF2-40B4-BE49-F238E27FC236}">
              <a16:creationId xmlns:a16="http://schemas.microsoft.com/office/drawing/2014/main" id="{D890ED10-70C6-4B28-9D28-4745C740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86" name="Picture 85" descr="chevron_logo2">
          <a:extLst>
            <a:ext uri="{FF2B5EF4-FFF2-40B4-BE49-F238E27FC236}">
              <a16:creationId xmlns:a16="http://schemas.microsoft.com/office/drawing/2014/main" id="{CEBB50E2-6FD4-4B5A-AAD5-7E6BBF2E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6898A2C7-6471-407C-B4F7-19F94195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A789B872-6BB9-4C92-AA6F-EF01F4254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250098A5-D24F-4589-8157-A42A5DDE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90" name="Picture 89" descr="eppo-by2-1">
          <a:extLst>
            <a:ext uri="{FF2B5EF4-FFF2-40B4-BE49-F238E27FC236}">
              <a16:creationId xmlns:a16="http://schemas.microsoft.com/office/drawing/2014/main" id="{9939F109-E679-4103-94C5-1379EA58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91" name="Picture 90" descr="ปตท.">
          <a:extLst>
            <a:ext uri="{FF2B5EF4-FFF2-40B4-BE49-F238E27FC236}">
              <a16:creationId xmlns:a16="http://schemas.microsoft.com/office/drawing/2014/main" id="{4AD8B556-0140-44A0-93DD-949FE102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92" name="Picture 91" descr="บางจาก">
          <a:extLst>
            <a:ext uri="{FF2B5EF4-FFF2-40B4-BE49-F238E27FC236}">
              <a16:creationId xmlns:a16="http://schemas.microsoft.com/office/drawing/2014/main" id="{739F876D-3A5C-454D-892D-983AAF04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93" name="Picture 92" descr="เชลล์">
          <a:extLst>
            <a:ext uri="{FF2B5EF4-FFF2-40B4-BE49-F238E27FC236}">
              <a16:creationId xmlns:a16="http://schemas.microsoft.com/office/drawing/2014/main" id="{DD1836AC-ACE0-42BE-A907-B23F06CB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94" name="Picture 7" descr="ไออาร์พีซี / ทีพีไอ">
          <a:extLst>
            <a:ext uri="{FF2B5EF4-FFF2-40B4-BE49-F238E27FC236}">
              <a16:creationId xmlns:a16="http://schemas.microsoft.com/office/drawing/2014/main" id="{1EFE251D-66BF-4E0D-B272-D4C278B9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95" name="Picture 9" descr="สยามสหบริการ">
          <a:extLst>
            <a:ext uri="{FF2B5EF4-FFF2-40B4-BE49-F238E27FC236}">
              <a16:creationId xmlns:a16="http://schemas.microsoft.com/office/drawing/2014/main" id="{41AB76F8-8294-4B5E-BC66-A850916F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96" name="Picture 10" descr="ระยองเพียว">
          <a:extLst>
            <a:ext uri="{FF2B5EF4-FFF2-40B4-BE49-F238E27FC236}">
              <a16:creationId xmlns:a16="http://schemas.microsoft.com/office/drawing/2014/main" id="{B767B905-9068-4665-8410-645B75CC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97" name="Picture 96" descr="chevron_logo2">
          <a:extLst>
            <a:ext uri="{FF2B5EF4-FFF2-40B4-BE49-F238E27FC236}">
              <a16:creationId xmlns:a16="http://schemas.microsoft.com/office/drawing/2014/main" id="{A98CF9D2-64CC-44F7-B39D-49511091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8F666F7A-6761-4193-BC8C-729BCC4A7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8B408546-F196-48F1-96D8-9DCEC44DB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17439AA0-33FD-423B-92CF-6D9BE99F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01" name="Picture 100" descr="eppo-by2-1">
          <a:extLst>
            <a:ext uri="{FF2B5EF4-FFF2-40B4-BE49-F238E27FC236}">
              <a16:creationId xmlns:a16="http://schemas.microsoft.com/office/drawing/2014/main" id="{141625B0-CCDA-44F8-931F-E5F177CC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02" name="Picture 2" descr="ปตท.">
          <a:extLst>
            <a:ext uri="{FF2B5EF4-FFF2-40B4-BE49-F238E27FC236}">
              <a16:creationId xmlns:a16="http://schemas.microsoft.com/office/drawing/2014/main" id="{7F32840C-F9A6-4FC3-AE8E-86C6FE77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03" name="Picture 3" descr="บางจาก">
          <a:extLst>
            <a:ext uri="{FF2B5EF4-FFF2-40B4-BE49-F238E27FC236}">
              <a16:creationId xmlns:a16="http://schemas.microsoft.com/office/drawing/2014/main" id="{784C0136-58AD-490B-B479-ED29E24A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04" name="Picture 4" descr="เชลล์">
          <a:extLst>
            <a:ext uri="{FF2B5EF4-FFF2-40B4-BE49-F238E27FC236}">
              <a16:creationId xmlns:a16="http://schemas.microsoft.com/office/drawing/2014/main" id="{1B331364-AAFC-437D-B025-F85BCFEF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05" name="Picture 7" descr="ไออาร์พีซี / ทีพีไอ">
          <a:extLst>
            <a:ext uri="{FF2B5EF4-FFF2-40B4-BE49-F238E27FC236}">
              <a16:creationId xmlns:a16="http://schemas.microsoft.com/office/drawing/2014/main" id="{C92AA2EB-35B4-49FC-A2A3-486F89C7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06" name="Picture 9" descr="สยามสหบริการ">
          <a:extLst>
            <a:ext uri="{FF2B5EF4-FFF2-40B4-BE49-F238E27FC236}">
              <a16:creationId xmlns:a16="http://schemas.microsoft.com/office/drawing/2014/main" id="{E3F38EED-7B90-4617-AF80-1550AA8A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07" name="Picture 10" descr="ระยองเพียว">
          <a:extLst>
            <a:ext uri="{FF2B5EF4-FFF2-40B4-BE49-F238E27FC236}">
              <a16:creationId xmlns:a16="http://schemas.microsoft.com/office/drawing/2014/main" id="{2168E29B-6043-4A38-8A29-239C71DC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08" name="Picture 107" descr="chevron_logo2">
          <a:extLst>
            <a:ext uri="{FF2B5EF4-FFF2-40B4-BE49-F238E27FC236}">
              <a16:creationId xmlns:a16="http://schemas.microsoft.com/office/drawing/2014/main" id="{BD34E119-48DF-4DC1-A42F-AB2399AF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8D114FEB-01C5-4A0B-A27C-9541E9D29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FDCF7B6E-85AF-46D5-953E-07945C4A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F0B92DCB-BC11-4AAE-9865-8B35BB97C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12" name="Picture 111" descr="eppo-by2-1">
          <a:extLst>
            <a:ext uri="{FF2B5EF4-FFF2-40B4-BE49-F238E27FC236}">
              <a16:creationId xmlns:a16="http://schemas.microsoft.com/office/drawing/2014/main" id="{8EAB30DE-0CD4-46F8-9297-4C36812A2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13" name="Picture 112" descr="ปตท.">
          <a:extLst>
            <a:ext uri="{FF2B5EF4-FFF2-40B4-BE49-F238E27FC236}">
              <a16:creationId xmlns:a16="http://schemas.microsoft.com/office/drawing/2014/main" id="{F5A365F1-BE47-47AE-A718-06AA4146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14" name="Picture 113" descr="บางจาก">
          <a:extLst>
            <a:ext uri="{FF2B5EF4-FFF2-40B4-BE49-F238E27FC236}">
              <a16:creationId xmlns:a16="http://schemas.microsoft.com/office/drawing/2014/main" id="{9EDF7A5B-529A-4C19-B103-5F53C25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15" name="Picture 114" descr="เชลล์">
          <a:extLst>
            <a:ext uri="{FF2B5EF4-FFF2-40B4-BE49-F238E27FC236}">
              <a16:creationId xmlns:a16="http://schemas.microsoft.com/office/drawing/2014/main" id="{F07A4231-7243-4B0F-AD4A-46B4D2B9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16" name="Picture 7" descr="ไออาร์พีซี / ทีพีไอ">
          <a:extLst>
            <a:ext uri="{FF2B5EF4-FFF2-40B4-BE49-F238E27FC236}">
              <a16:creationId xmlns:a16="http://schemas.microsoft.com/office/drawing/2014/main" id="{CDF497AE-8895-41FE-9E90-2942E973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17" name="Picture 9" descr="สยามสหบริการ">
          <a:extLst>
            <a:ext uri="{FF2B5EF4-FFF2-40B4-BE49-F238E27FC236}">
              <a16:creationId xmlns:a16="http://schemas.microsoft.com/office/drawing/2014/main" id="{3DA6EA91-53D0-409F-A572-2ECED621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18" name="Picture 10" descr="ระยองเพียว">
          <a:extLst>
            <a:ext uri="{FF2B5EF4-FFF2-40B4-BE49-F238E27FC236}">
              <a16:creationId xmlns:a16="http://schemas.microsoft.com/office/drawing/2014/main" id="{676D5F0D-07A5-430C-9593-4F8D5962E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19" name="Picture 118" descr="chevron_logo2">
          <a:extLst>
            <a:ext uri="{FF2B5EF4-FFF2-40B4-BE49-F238E27FC236}">
              <a16:creationId xmlns:a16="http://schemas.microsoft.com/office/drawing/2014/main" id="{D3F953A3-2CB3-4E4E-A3D2-6CBC1037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562170AC-B440-4120-8A97-B0904EAD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82D113C-C276-4471-A7CB-BB163264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BF97FA5-D856-449A-8EC0-8DD5CB59C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23" name="Picture 122" descr="eppo-by2-1">
          <a:extLst>
            <a:ext uri="{FF2B5EF4-FFF2-40B4-BE49-F238E27FC236}">
              <a16:creationId xmlns:a16="http://schemas.microsoft.com/office/drawing/2014/main" id="{16A5B41C-0856-4E1A-BE20-32940E2C5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24" name="Picture 2" descr="ปตท.">
          <a:extLst>
            <a:ext uri="{FF2B5EF4-FFF2-40B4-BE49-F238E27FC236}">
              <a16:creationId xmlns:a16="http://schemas.microsoft.com/office/drawing/2014/main" id="{5DC02994-E9D3-4C02-A917-BF1578FA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25" name="Picture 3" descr="บางจาก">
          <a:extLst>
            <a:ext uri="{FF2B5EF4-FFF2-40B4-BE49-F238E27FC236}">
              <a16:creationId xmlns:a16="http://schemas.microsoft.com/office/drawing/2014/main" id="{37E77AA3-E9DC-4E92-806D-24BFFC8E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26" name="Picture 4" descr="เชลล์">
          <a:extLst>
            <a:ext uri="{FF2B5EF4-FFF2-40B4-BE49-F238E27FC236}">
              <a16:creationId xmlns:a16="http://schemas.microsoft.com/office/drawing/2014/main" id="{8894359F-C044-40A4-B8CF-B317E1C5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27" name="Picture 7" descr="ไออาร์พีซี / ทีพีไอ">
          <a:extLst>
            <a:ext uri="{FF2B5EF4-FFF2-40B4-BE49-F238E27FC236}">
              <a16:creationId xmlns:a16="http://schemas.microsoft.com/office/drawing/2014/main" id="{0E9E68D3-739F-48B0-AF0D-26EF8079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28" name="Picture 9" descr="สยามสหบริการ">
          <a:extLst>
            <a:ext uri="{FF2B5EF4-FFF2-40B4-BE49-F238E27FC236}">
              <a16:creationId xmlns:a16="http://schemas.microsoft.com/office/drawing/2014/main" id="{0D4C2011-DE53-45D7-AFCF-F3901F1B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29" name="Picture 10" descr="ระยองเพียว">
          <a:extLst>
            <a:ext uri="{FF2B5EF4-FFF2-40B4-BE49-F238E27FC236}">
              <a16:creationId xmlns:a16="http://schemas.microsoft.com/office/drawing/2014/main" id="{D1464483-EEF4-4DC4-8A74-595834A0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30" name="Picture 129" descr="chevron_logo2">
          <a:extLst>
            <a:ext uri="{FF2B5EF4-FFF2-40B4-BE49-F238E27FC236}">
              <a16:creationId xmlns:a16="http://schemas.microsoft.com/office/drawing/2014/main" id="{9CED3924-EB03-4FF2-A60D-BD31C7A5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FE0EA342-60E3-4204-9EDD-4988526C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E9C2B2E1-F073-401A-9F9E-6F8EF82B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5D224601-A996-4529-8658-78FE7081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34" name="Picture 133" descr="eppo-by2-1">
          <a:extLst>
            <a:ext uri="{FF2B5EF4-FFF2-40B4-BE49-F238E27FC236}">
              <a16:creationId xmlns:a16="http://schemas.microsoft.com/office/drawing/2014/main" id="{C626C4BC-622C-40D7-B756-55D697ED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35" name="Picture 134" descr="ปตท.">
          <a:extLst>
            <a:ext uri="{FF2B5EF4-FFF2-40B4-BE49-F238E27FC236}">
              <a16:creationId xmlns:a16="http://schemas.microsoft.com/office/drawing/2014/main" id="{FDBDF984-CFD8-4868-BFBA-4AFB91A3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36" name="Picture 135" descr="บางจาก">
          <a:extLst>
            <a:ext uri="{FF2B5EF4-FFF2-40B4-BE49-F238E27FC236}">
              <a16:creationId xmlns:a16="http://schemas.microsoft.com/office/drawing/2014/main" id="{A4044AF2-28C6-47CF-83E4-5657F213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37" name="Picture 136" descr="เชลล์">
          <a:extLst>
            <a:ext uri="{FF2B5EF4-FFF2-40B4-BE49-F238E27FC236}">
              <a16:creationId xmlns:a16="http://schemas.microsoft.com/office/drawing/2014/main" id="{F6FAF93D-5DED-43DA-BF27-2EA7D203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38" name="Picture 7" descr="ไออาร์พีซี / ทีพีไอ">
          <a:extLst>
            <a:ext uri="{FF2B5EF4-FFF2-40B4-BE49-F238E27FC236}">
              <a16:creationId xmlns:a16="http://schemas.microsoft.com/office/drawing/2014/main" id="{75D1C90B-7D28-4CDB-8FD8-7B595B75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39" name="Picture 9" descr="สยามสหบริการ">
          <a:extLst>
            <a:ext uri="{FF2B5EF4-FFF2-40B4-BE49-F238E27FC236}">
              <a16:creationId xmlns:a16="http://schemas.microsoft.com/office/drawing/2014/main" id="{049EBDD6-A148-4C88-A8E9-92E87B15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40" name="Picture 10" descr="ระยองเพียว">
          <a:extLst>
            <a:ext uri="{FF2B5EF4-FFF2-40B4-BE49-F238E27FC236}">
              <a16:creationId xmlns:a16="http://schemas.microsoft.com/office/drawing/2014/main" id="{145BE7AD-7A9D-4AD4-86F5-B5AFE208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41" name="Picture 140" descr="chevron_logo2">
          <a:extLst>
            <a:ext uri="{FF2B5EF4-FFF2-40B4-BE49-F238E27FC236}">
              <a16:creationId xmlns:a16="http://schemas.microsoft.com/office/drawing/2014/main" id="{5989DE05-9EFE-43C0-9A70-C544C9F0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FB116B5D-10D6-468B-A123-84E2799B9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E3DE75E5-8B1E-489E-9B44-1995DDCC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7949ABD8-0986-4449-A784-DAEE4272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45" name="Picture 144" descr="eppo-by2-1">
          <a:extLst>
            <a:ext uri="{FF2B5EF4-FFF2-40B4-BE49-F238E27FC236}">
              <a16:creationId xmlns:a16="http://schemas.microsoft.com/office/drawing/2014/main" id="{13BC4F80-ACC5-4588-BD83-C987062F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46" name="Picture 2" descr="ปตท.">
          <a:extLst>
            <a:ext uri="{FF2B5EF4-FFF2-40B4-BE49-F238E27FC236}">
              <a16:creationId xmlns:a16="http://schemas.microsoft.com/office/drawing/2014/main" id="{0DB841B2-FCE6-4FE8-83BC-BBC73076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47" name="Picture 3" descr="บางจาก">
          <a:extLst>
            <a:ext uri="{FF2B5EF4-FFF2-40B4-BE49-F238E27FC236}">
              <a16:creationId xmlns:a16="http://schemas.microsoft.com/office/drawing/2014/main" id="{265F66A7-8534-4493-ADA4-D91B3D63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48" name="Picture 4" descr="เชลล์">
          <a:extLst>
            <a:ext uri="{FF2B5EF4-FFF2-40B4-BE49-F238E27FC236}">
              <a16:creationId xmlns:a16="http://schemas.microsoft.com/office/drawing/2014/main" id="{56AA42B0-B639-4EC8-AEDF-66DF921C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49" name="Picture 7" descr="ไออาร์พีซี / ทีพีไอ">
          <a:extLst>
            <a:ext uri="{FF2B5EF4-FFF2-40B4-BE49-F238E27FC236}">
              <a16:creationId xmlns:a16="http://schemas.microsoft.com/office/drawing/2014/main" id="{CDE921A9-5614-49C6-80F4-8BA049D6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50" name="Picture 9" descr="สยามสหบริการ">
          <a:extLst>
            <a:ext uri="{FF2B5EF4-FFF2-40B4-BE49-F238E27FC236}">
              <a16:creationId xmlns:a16="http://schemas.microsoft.com/office/drawing/2014/main" id="{F932BB6C-9A1F-4608-B26E-7B6D172EA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51" name="Picture 10" descr="ระยองเพียว">
          <a:extLst>
            <a:ext uri="{FF2B5EF4-FFF2-40B4-BE49-F238E27FC236}">
              <a16:creationId xmlns:a16="http://schemas.microsoft.com/office/drawing/2014/main" id="{325027DD-6152-48F2-9AC1-AC55B86C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52" name="Picture 151" descr="chevron_logo2">
          <a:extLst>
            <a:ext uri="{FF2B5EF4-FFF2-40B4-BE49-F238E27FC236}">
              <a16:creationId xmlns:a16="http://schemas.microsoft.com/office/drawing/2014/main" id="{BF826598-98D8-4334-9A4D-0EC8B147F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EE096EDE-4AE1-45A4-BC49-54A661E9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E2D39663-3D9F-415F-83D8-8975B2C3B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8C49C664-BD61-4EEA-A846-3A8FE6D6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56" name="Picture 155" descr="eppo-by2-1">
          <a:extLst>
            <a:ext uri="{FF2B5EF4-FFF2-40B4-BE49-F238E27FC236}">
              <a16:creationId xmlns:a16="http://schemas.microsoft.com/office/drawing/2014/main" id="{B699313D-D239-40F5-AA6B-1137A95B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57" name="Picture 156" descr="ปตท.">
          <a:extLst>
            <a:ext uri="{FF2B5EF4-FFF2-40B4-BE49-F238E27FC236}">
              <a16:creationId xmlns:a16="http://schemas.microsoft.com/office/drawing/2014/main" id="{6CF2074E-5AAA-40D5-A4C2-CC6E0FCD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58" name="Picture 157" descr="บางจาก">
          <a:extLst>
            <a:ext uri="{FF2B5EF4-FFF2-40B4-BE49-F238E27FC236}">
              <a16:creationId xmlns:a16="http://schemas.microsoft.com/office/drawing/2014/main" id="{5F2323AD-66D6-4B7D-98FF-BA2AEEA9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59" name="Picture 158" descr="เชลล์">
          <a:extLst>
            <a:ext uri="{FF2B5EF4-FFF2-40B4-BE49-F238E27FC236}">
              <a16:creationId xmlns:a16="http://schemas.microsoft.com/office/drawing/2014/main" id="{03FA0C34-A225-46C9-8435-B6C8613C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60" name="Picture 7" descr="ไออาร์พีซี / ทีพีไอ">
          <a:extLst>
            <a:ext uri="{FF2B5EF4-FFF2-40B4-BE49-F238E27FC236}">
              <a16:creationId xmlns:a16="http://schemas.microsoft.com/office/drawing/2014/main" id="{B7E8912E-A9F0-49E8-B72E-C0B720AE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61" name="Picture 9" descr="สยามสหบริการ">
          <a:extLst>
            <a:ext uri="{FF2B5EF4-FFF2-40B4-BE49-F238E27FC236}">
              <a16:creationId xmlns:a16="http://schemas.microsoft.com/office/drawing/2014/main" id="{FA30CA85-C78B-42C0-973C-689CC7783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62" name="Picture 10" descr="ระยองเพียว">
          <a:extLst>
            <a:ext uri="{FF2B5EF4-FFF2-40B4-BE49-F238E27FC236}">
              <a16:creationId xmlns:a16="http://schemas.microsoft.com/office/drawing/2014/main" id="{EBC6A1E2-DDA6-445B-BD0F-B225051E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63" name="Picture 162" descr="chevron_logo2">
          <a:extLst>
            <a:ext uri="{FF2B5EF4-FFF2-40B4-BE49-F238E27FC236}">
              <a16:creationId xmlns:a16="http://schemas.microsoft.com/office/drawing/2014/main" id="{ACFCB4E1-82FF-43CE-9A74-715B7E2FB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70443C2A-1636-422A-88CE-BCDAAA48E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F261AD84-D42E-40FC-A9E9-684F370BB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A67ECC0-9584-4114-BB20-D9B017E66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67" name="Picture 166" descr="eppo-by2-1">
          <a:extLst>
            <a:ext uri="{FF2B5EF4-FFF2-40B4-BE49-F238E27FC236}">
              <a16:creationId xmlns:a16="http://schemas.microsoft.com/office/drawing/2014/main" id="{FF0E4BDD-6E68-4AC9-A7D2-FD735CE0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68" name="Picture 2" descr="ปตท.">
          <a:extLst>
            <a:ext uri="{FF2B5EF4-FFF2-40B4-BE49-F238E27FC236}">
              <a16:creationId xmlns:a16="http://schemas.microsoft.com/office/drawing/2014/main" id="{16B322FC-C00D-499B-85F2-1DD077F3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69" name="Picture 3" descr="บางจาก">
          <a:extLst>
            <a:ext uri="{FF2B5EF4-FFF2-40B4-BE49-F238E27FC236}">
              <a16:creationId xmlns:a16="http://schemas.microsoft.com/office/drawing/2014/main" id="{0E043A2A-87CB-4784-80F9-8941E33F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70" name="Picture 4" descr="เชลล์">
          <a:extLst>
            <a:ext uri="{FF2B5EF4-FFF2-40B4-BE49-F238E27FC236}">
              <a16:creationId xmlns:a16="http://schemas.microsoft.com/office/drawing/2014/main" id="{DAA19962-20AB-45A1-91DE-64BE2108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71" name="Picture 7" descr="ไออาร์พีซี / ทีพีไอ">
          <a:extLst>
            <a:ext uri="{FF2B5EF4-FFF2-40B4-BE49-F238E27FC236}">
              <a16:creationId xmlns:a16="http://schemas.microsoft.com/office/drawing/2014/main" id="{E5A0A12B-2F6E-456A-ACD2-FC09E1C6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72" name="Picture 9" descr="สยามสหบริการ">
          <a:extLst>
            <a:ext uri="{FF2B5EF4-FFF2-40B4-BE49-F238E27FC236}">
              <a16:creationId xmlns:a16="http://schemas.microsoft.com/office/drawing/2014/main" id="{67E262A2-008B-474C-9338-226D41C1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73" name="Picture 10" descr="ระยองเพียว">
          <a:extLst>
            <a:ext uri="{FF2B5EF4-FFF2-40B4-BE49-F238E27FC236}">
              <a16:creationId xmlns:a16="http://schemas.microsoft.com/office/drawing/2014/main" id="{117A6052-1F9B-4A9C-9488-3592853F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74" name="Picture 173" descr="chevron_logo2">
          <a:extLst>
            <a:ext uri="{FF2B5EF4-FFF2-40B4-BE49-F238E27FC236}">
              <a16:creationId xmlns:a16="http://schemas.microsoft.com/office/drawing/2014/main" id="{722BA7F9-ACA4-49F8-9853-F2CA9A1D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4CA91A86-EBF9-4E27-98FB-A8FAD09E3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EA87CA82-FEB8-47A2-98AC-E71305E2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AC95D83F-1EF7-411D-ACA9-AC161DFB7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78" name="Picture 177" descr="eppo-by2-1">
          <a:extLst>
            <a:ext uri="{FF2B5EF4-FFF2-40B4-BE49-F238E27FC236}">
              <a16:creationId xmlns:a16="http://schemas.microsoft.com/office/drawing/2014/main" id="{B7A1B4EF-31CD-49C5-B07E-05DCA90E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79" name="Picture 178" descr="ปตท.">
          <a:extLst>
            <a:ext uri="{FF2B5EF4-FFF2-40B4-BE49-F238E27FC236}">
              <a16:creationId xmlns:a16="http://schemas.microsoft.com/office/drawing/2014/main" id="{9E1E7C3D-1DC8-4436-B6A3-11646459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80" name="Picture 179" descr="บางจาก">
          <a:extLst>
            <a:ext uri="{FF2B5EF4-FFF2-40B4-BE49-F238E27FC236}">
              <a16:creationId xmlns:a16="http://schemas.microsoft.com/office/drawing/2014/main" id="{680DA1EE-4202-4BC7-BD52-79505E93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81" name="Picture 180" descr="เชลล์">
          <a:extLst>
            <a:ext uri="{FF2B5EF4-FFF2-40B4-BE49-F238E27FC236}">
              <a16:creationId xmlns:a16="http://schemas.microsoft.com/office/drawing/2014/main" id="{9EB4A0F5-2C79-47B0-A382-90475D81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82" name="Picture 7" descr="ไออาร์พีซี / ทีพีไอ">
          <a:extLst>
            <a:ext uri="{FF2B5EF4-FFF2-40B4-BE49-F238E27FC236}">
              <a16:creationId xmlns:a16="http://schemas.microsoft.com/office/drawing/2014/main" id="{E56A7372-7099-44E0-9027-EA6C6BCD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83" name="Picture 9" descr="สยามสหบริการ">
          <a:extLst>
            <a:ext uri="{FF2B5EF4-FFF2-40B4-BE49-F238E27FC236}">
              <a16:creationId xmlns:a16="http://schemas.microsoft.com/office/drawing/2014/main" id="{9DA3F504-EDD9-4BB6-9817-CCBC9B9D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84" name="Picture 10" descr="ระยองเพียว">
          <a:extLst>
            <a:ext uri="{FF2B5EF4-FFF2-40B4-BE49-F238E27FC236}">
              <a16:creationId xmlns:a16="http://schemas.microsoft.com/office/drawing/2014/main" id="{45EAC0F8-DCA5-4DA7-8250-E691CAED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85" name="Picture 184" descr="chevron_logo2">
          <a:extLst>
            <a:ext uri="{FF2B5EF4-FFF2-40B4-BE49-F238E27FC236}">
              <a16:creationId xmlns:a16="http://schemas.microsoft.com/office/drawing/2014/main" id="{3F8872D2-F91A-4D2F-B0D1-E90C7EDE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83EBD85B-18F9-4363-8648-00A5733B9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C4983CD7-2346-4E32-9E77-DDACBB357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CC8245D9-27F9-448E-8E25-4BD52BE1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189" name="Picture 188" descr="eppo-by2-1">
          <a:extLst>
            <a:ext uri="{FF2B5EF4-FFF2-40B4-BE49-F238E27FC236}">
              <a16:creationId xmlns:a16="http://schemas.microsoft.com/office/drawing/2014/main" id="{AD5DD652-597B-4832-B28A-9764688C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190" name="Picture 2" descr="ปตท.">
          <a:extLst>
            <a:ext uri="{FF2B5EF4-FFF2-40B4-BE49-F238E27FC236}">
              <a16:creationId xmlns:a16="http://schemas.microsoft.com/office/drawing/2014/main" id="{25B5C9A5-D393-4C52-9B8D-3C7BFBF9A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191" name="Picture 3" descr="บางจาก">
          <a:extLst>
            <a:ext uri="{FF2B5EF4-FFF2-40B4-BE49-F238E27FC236}">
              <a16:creationId xmlns:a16="http://schemas.microsoft.com/office/drawing/2014/main" id="{887A070B-6F68-4D92-94F1-F8763926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192" name="Picture 4" descr="เชลล์">
          <a:extLst>
            <a:ext uri="{FF2B5EF4-FFF2-40B4-BE49-F238E27FC236}">
              <a16:creationId xmlns:a16="http://schemas.microsoft.com/office/drawing/2014/main" id="{6DA99A22-6B4B-4B64-842B-414A179A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193" name="Picture 7" descr="ไออาร์พีซี / ทีพีไอ">
          <a:extLst>
            <a:ext uri="{FF2B5EF4-FFF2-40B4-BE49-F238E27FC236}">
              <a16:creationId xmlns:a16="http://schemas.microsoft.com/office/drawing/2014/main" id="{31A14FDD-300F-4688-9BB0-5E6F7997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194" name="Picture 9" descr="สยามสหบริการ">
          <a:extLst>
            <a:ext uri="{FF2B5EF4-FFF2-40B4-BE49-F238E27FC236}">
              <a16:creationId xmlns:a16="http://schemas.microsoft.com/office/drawing/2014/main" id="{872A5C3B-AFD4-4686-A6C6-DC0CFE90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195" name="Picture 10" descr="ระยองเพียว">
          <a:extLst>
            <a:ext uri="{FF2B5EF4-FFF2-40B4-BE49-F238E27FC236}">
              <a16:creationId xmlns:a16="http://schemas.microsoft.com/office/drawing/2014/main" id="{49BCD129-B332-42C8-A2A8-CAD442DF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196" name="Picture 195" descr="chevron_logo2">
          <a:extLst>
            <a:ext uri="{FF2B5EF4-FFF2-40B4-BE49-F238E27FC236}">
              <a16:creationId xmlns:a16="http://schemas.microsoft.com/office/drawing/2014/main" id="{29BB0D8F-6802-4F86-9520-F92A7160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9C00768B-34B6-4EC6-A1E3-5E161A395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CBC853D5-F944-4CF6-9893-77EBB9F0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D910D4C4-1DBB-4BBE-A58A-BD982CE6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00" name="Picture 199" descr="eppo-by2-1">
          <a:extLst>
            <a:ext uri="{FF2B5EF4-FFF2-40B4-BE49-F238E27FC236}">
              <a16:creationId xmlns:a16="http://schemas.microsoft.com/office/drawing/2014/main" id="{40C051A4-19DE-4D50-B8AC-B78B844A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01" name="Picture 200" descr="ปตท.">
          <a:extLst>
            <a:ext uri="{FF2B5EF4-FFF2-40B4-BE49-F238E27FC236}">
              <a16:creationId xmlns:a16="http://schemas.microsoft.com/office/drawing/2014/main" id="{6BA8BC82-E94E-44FB-A674-CDD8B267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02" name="Picture 201" descr="บางจาก">
          <a:extLst>
            <a:ext uri="{FF2B5EF4-FFF2-40B4-BE49-F238E27FC236}">
              <a16:creationId xmlns:a16="http://schemas.microsoft.com/office/drawing/2014/main" id="{0068C4C7-C5C0-4FE1-B09C-AE8154E8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03" name="Picture 202" descr="เชลล์">
          <a:extLst>
            <a:ext uri="{FF2B5EF4-FFF2-40B4-BE49-F238E27FC236}">
              <a16:creationId xmlns:a16="http://schemas.microsoft.com/office/drawing/2014/main" id="{399B4789-2F5E-4F0C-939D-A4D1B424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04" name="Picture 7" descr="ไออาร์พีซี / ทีพีไอ">
          <a:extLst>
            <a:ext uri="{FF2B5EF4-FFF2-40B4-BE49-F238E27FC236}">
              <a16:creationId xmlns:a16="http://schemas.microsoft.com/office/drawing/2014/main" id="{0EB81057-189E-4DAC-A95A-A68355F8F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05" name="Picture 9" descr="สยามสหบริการ">
          <a:extLst>
            <a:ext uri="{FF2B5EF4-FFF2-40B4-BE49-F238E27FC236}">
              <a16:creationId xmlns:a16="http://schemas.microsoft.com/office/drawing/2014/main" id="{4D1FBF04-D442-4013-96C6-6725293F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06" name="Picture 10" descr="ระยองเพียว">
          <a:extLst>
            <a:ext uri="{FF2B5EF4-FFF2-40B4-BE49-F238E27FC236}">
              <a16:creationId xmlns:a16="http://schemas.microsoft.com/office/drawing/2014/main" id="{F33A66BF-060A-497D-B0FB-390FCC35F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07" name="Picture 206" descr="chevron_logo2">
          <a:extLst>
            <a:ext uri="{FF2B5EF4-FFF2-40B4-BE49-F238E27FC236}">
              <a16:creationId xmlns:a16="http://schemas.microsoft.com/office/drawing/2014/main" id="{D9C2F6FC-476A-4DDD-AAEC-B5149BBA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12DEAD5D-DE62-4171-B5F9-0ED53A7E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09" name="Picture 1">
          <a:extLst>
            <a:ext uri="{FF2B5EF4-FFF2-40B4-BE49-F238E27FC236}">
              <a16:creationId xmlns:a16="http://schemas.microsoft.com/office/drawing/2014/main" id="{1A449A69-06A1-4016-B3E2-CFCD2F621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BD59C4A-7F90-4D61-BB4E-F9312B68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11" name="Picture 210" descr="eppo-by2-1">
          <a:extLst>
            <a:ext uri="{FF2B5EF4-FFF2-40B4-BE49-F238E27FC236}">
              <a16:creationId xmlns:a16="http://schemas.microsoft.com/office/drawing/2014/main" id="{177CAC3E-D9D1-46FC-B5B5-33786FA6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12" name="Picture 2" descr="ปตท.">
          <a:extLst>
            <a:ext uri="{FF2B5EF4-FFF2-40B4-BE49-F238E27FC236}">
              <a16:creationId xmlns:a16="http://schemas.microsoft.com/office/drawing/2014/main" id="{56C7526E-66F1-4F71-8EA5-DF5180C7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13" name="Picture 3" descr="บางจาก">
          <a:extLst>
            <a:ext uri="{FF2B5EF4-FFF2-40B4-BE49-F238E27FC236}">
              <a16:creationId xmlns:a16="http://schemas.microsoft.com/office/drawing/2014/main" id="{CC3B9596-377A-47FB-8A5A-C9C61D6A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14" name="Picture 4" descr="เชลล์">
          <a:extLst>
            <a:ext uri="{FF2B5EF4-FFF2-40B4-BE49-F238E27FC236}">
              <a16:creationId xmlns:a16="http://schemas.microsoft.com/office/drawing/2014/main" id="{1D1EC3A4-5F78-4CCF-BE78-2598EA43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15" name="Picture 7" descr="ไออาร์พีซี / ทีพีไอ">
          <a:extLst>
            <a:ext uri="{FF2B5EF4-FFF2-40B4-BE49-F238E27FC236}">
              <a16:creationId xmlns:a16="http://schemas.microsoft.com/office/drawing/2014/main" id="{BCCFEAF8-1D38-4BCB-A0E7-F410CA0B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16" name="Picture 9" descr="สยามสหบริการ">
          <a:extLst>
            <a:ext uri="{FF2B5EF4-FFF2-40B4-BE49-F238E27FC236}">
              <a16:creationId xmlns:a16="http://schemas.microsoft.com/office/drawing/2014/main" id="{D0DDE317-DC7C-41DE-955B-3EEAE47B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17" name="Picture 10" descr="ระยองเพียว">
          <a:extLst>
            <a:ext uri="{FF2B5EF4-FFF2-40B4-BE49-F238E27FC236}">
              <a16:creationId xmlns:a16="http://schemas.microsoft.com/office/drawing/2014/main" id="{DCFEBD69-D2AF-4007-BC63-169AC37D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18" name="Picture 217" descr="chevron_logo2">
          <a:extLst>
            <a:ext uri="{FF2B5EF4-FFF2-40B4-BE49-F238E27FC236}">
              <a16:creationId xmlns:a16="http://schemas.microsoft.com/office/drawing/2014/main" id="{8EC57EAB-64BF-46DF-B3F0-38EE9687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19" name="Picture 1">
          <a:extLst>
            <a:ext uri="{FF2B5EF4-FFF2-40B4-BE49-F238E27FC236}">
              <a16:creationId xmlns:a16="http://schemas.microsoft.com/office/drawing/2014/main" id="{591A60C8-9DD4-4BDF-904A-B65E90D6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20" name="Picture 1">
          <a:extLst>
            <a:ext uri="{FF2B5EF4-FFF2-40B4-BE49-F238E27FC236}">
              <a16:creationId xmlns:a16="http://schemas.microsoft.com/office/drawing/2014/main" id="{3D24C88F-AAA3-4D2D-9722-E330C5F32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7342D7F4-06B0-41AD-A69B-EAE2982B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22" name="Picture 221" descr="eppo-by2-1">
          <a:extLst>
            <a:ext uri="{FF2B5EF4-FFF2-40B4-BE49-F238E27FC236}">
              <a16:creationId xmlns:a16="http://schemas.microsoft.com/office/drawing/2014/main" id="{3AEB4FD0-A73E-4EFF-8ADF-BA413AE5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23" name="Picture 222" descr="ปตท.">
          <a:extLst>
            <a:ext uri="{FF2B5EF4-FFF2-40B4-BE49-F238E27FC236}">
              <a16:creationId xmlns:a16="http://schemas.microsoft.com/office/drawing/2014/main" id="{46A19E79-AF0D-429E-9BF6-8B4F9F5B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24" name="Picture 223" descr="บางจาก">
          <a:extLst>
            <a:ext uri="{FF2B5EF4-FFF2-40B4-BE49-F238E27FC236}">
              <a16:creationId xmlns:a16="http://schemas.microsoft.com/office/drawing/2014/main" id="{09867201-F7E3-443C-BAFB-0D735F950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25" name="Picture 224" descr="เชลล์">
          <a:extLst>
            <a:ext uri="{FF2B5EF4-FFF2-40B4-BE49-F238E27FC236}">
              <a16:creationId xmlns:a16="http://schemas.microsoft.com/office/drawing/2014/main" id="{51321921-2482-4CE1-BC0A-0B3223BB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26" name="Picture 7" descr="ไออาร์พีซี / ทีพีไอ">
          <a:extLst>
            <a:ext uri="{FF2B5EF4-FFF2-40B4-BE49-F238E27FC236}">
              <a16:creationId xmlns:a16="http://schemas.microsoft.com/office/drawing/2014/main" id="{96B0FBB7-CA80-4FBA-9B00-C8629991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27" name="Picture 9" descr="สยามสหบริการ">
          <a:extLst>
            <a:ext uri="{FF2B5EF4-FFF2-40B4-BE49-F238E27FC236}">
              <a16:creationId xmlns:a16="http://schemas.microsoft.com/office/drawing/2014/main" id="{6C65BFDA-13E3-470D-B7C3-FCBD4C5F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28" name="Picture 10" descr="ระยองเพียว">
          <a:extLst>
            <a:ext uri="{FF2B5EF4-FFF2-40B4-BE49-F238E27FC236}">
              <a16:creationId xmlns:a16="http://schemas.microsoft.com/office/drawing/2014/main" id="{3DD39303-4ABD-403E-89A4-925EEDBF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29" name="Picture 228" descr="chevron_logo2">
          <a:extLst>
            <a:ext uri="{FF2B5EF4-FFF2-40B4-BE49-F238E27FC236}">
              <a16:creationId xmlns:a16="http://schemas.microsoft.com/office/drawing/2014/main" id="{FDD89922-589F-424B-BCCC-B1B00DFB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30" name="Picture 1">
          <a:extLst>
            <a:ext uri="{FF2B5EF4-FFF2-40B4-BE49-F238E27FC236}">
              <a16:creationId xmlns:a16="http://schemas.microsoft.com/office/drawing/2014/main" id="{7E33E85E-AED9-4D8A-933B-E1B46ADC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AF7438D7-C90D-4F7C-82C3-1C57E1C80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E0E5316C-9BC9-4DC7-86CF-0F0043CA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33" name="Picture 232" descr="eppo-by2-1">
          <a:extLst>
            <a:ext uri="{FF2B5EF4-FFF2-40B4-BE49-F238E27FC236}">
              <a16:creationId xmlns:a16="http://schemas.microsoft.com/office/drawing/2014/main" id="{466C2E2B-B9E3-4530-85B8-EA84348C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34" name="Picture 2" descr="ปตท.">
          <a:extLst>
            <a:ext uri="{FF2B5EF4-FFF2-40B4-BE49-F238E27FC236}">
              <a16:creationId xmlns:a16="http://schemas.microsoft.com/office/drawing/2014/main" id="{2C97030A-7941-424A-BBC5-8120FA88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35" name="Picture 3" descr="บางจาก">
          <a:extLst>
            <a:ext uri="{FF2B5EF4-FFF2-40B4-BE49-F238E27FC236}">
              <a16:creationId xmlns:a16="http://schemas.microsoft.com/office/drawing/2014/main" id="{A419A3EB-5879-471B-8C6E-BFB89DAA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36" name="Picture 4" descr="เชลล์">
          <a:extLst>
            <a:ext uri="{FF2B5EF4-FFF2-40B4-BE49-F238E27FC236}">
              <a16:creationId xmlns:a16="http://schemas.microsoft.com/office/drawing/2014/main" id="{0323A79E-87E9-4C66-ADC0-86CA40B1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37" name="Picture 7" descr="ไออาร์พีซี / ทีพีไอ">
          <a:extLst>
            <a:ext uri="{FF2B5EF4-FFF2-40B4-BE49-F238E27FC236}">
              <a16:creationId xmlns:a16="http://schemas.microsoft.com/office/drawing/2014/main" id="{E8DB1453-DC3D-4CBD-B6F6-933E5DBA4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38" name="Picture 9" descr="สยามสหบริการ">
          <a:extLst>
            <a:ext uri="{FF2B5EF4-FFF2-40B4-BE49-F238E27FC236}">
              <a16:creationId xmlns:a16="http://schemas.microsoft.com/office/drawing/2014/main" id="{78264204-32A9-434C-B5F8-8ABF6CCF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39" name="Picture 10" descr="ระยองเพียว">
          <a:extLst>
            <a:ext uri="{FF2B5EF4-FFF2-40B4-BE49-F238E27FC236}">
              <a16:creationId xmlns:a16="http://schemas.microsoft.com/office/drawing/2014/main" id="{85A0AB8C-78FF-4061-9793-71B8206A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40" name="Picture 239" descr="chevron_logo2">
          <a:extLst>
            <a:ext uri="{FF2B5EF4-FFF2-40B4-BE49-F238E27FC236}">
              <a16:creationId xmlns:a16="http://schemas.microsoft.com/office/drawing/2014/main" id="{BA459821-E202-4470-9231-999E85F3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41" name="Picture 1">
          <a:extLst>
            <a:ext uri="{FF2B5EF4-FFF2-40B4-BE49-F238E27FC236}">
              <a16:creationId xmlns:a16="http://schemas.microsoft.com/office/drawing/2014/main" id="{2F19FF46-8FC6-4893-B153-2B9E095F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42" name="Picture 1">
          <a:extLst>
            <a:ext uri="{FF2B5EF4-FFF2-40B4-BE49-F238E27FC236}">
              <a16:creationId xmlns:a16="http://schemas.microsoft.com/office/drawing/2014/main" id="{AC0C4609-867D-4B33-957E-E9FFACC3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7586CDFE-63FD-4D87-9131-D9DF89A91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66" name="Picture 265" descr="eppo-by2-1">
          <a:extLst>
            <a:ext uri="{FF2B5EF4-FFF2-40B4-BE49-F238E27FC236}">
              <a16:creationId xmlns:a16="http://schemas.microsoft.com/office/drawing/2014/main" id="{3A8C5F5A-9D00-47A1-88AA-3B258059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67" name="Picture 266" descr="ปตท.">
          <a:extLst>
            <a:ext uri="{FF2B5EF4-FFF2-40B4-BE49-F238E27FC236}">
              <a16:creationId xmlns:a16="http://schemas.microsoft.com/office/drawing/2014/main" id="{02F56F54-61CA-4684-934E-EB24C458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68" name="Picture 267" descr="บางจาก">
          <a:extLst>
            <a:ext uri="{FF2B5EF4-FFF2-40B4-BE49-F238E27FC236}">
              <a16:creationId xmlns:a16="http://schemas.microsoft.com/office/drawing/2014/main" id="{365F62DE-0BB1-4FE7-BC66-509EA5A0D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69" name="Picture 268" descr="เชลล์">
          <a:extLst>
            <a:ext uri="{FF2B5EF4-FFF2-40B4-BE49-F238E27FC236}">
              <a16:creationId xmlns:a16="http://schemas.microsoft.com/office/drawing/2014/main" id="{BB2410E3-DE4D-4F3F-912A-1EF13F18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70" name="Picture 7" descr="ไออาร์พีซี / ทีพีไอ">
          <a:extLst>
            <a:ext uri="{FF2B5EF4-FFF2-40B4-BE49-F238E27FC236}">
              <a16:creationId xmlns:a16="http://schemas.microsoft.com/office/drawing/2014/main" id="{B4BDFA3E-4740-40AA-9F7C-D0B9F2E9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71" name="Picture 9" descr="สยามสหบริการ">
          <a:extLst>
            <a:ext uri="{FF2B5EF4-FFF2-40B4-BE49-F238E27FC236}">
              <a16:creationId xmlns:a16="http://schemas.microsoft.com/office/drawing/2014/main" id="{B0F8A7E4-F8D2-4467-9F3D-71E5C4F3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72" name="Picture 10" descr="ระยองเพียว">
          <a:extLst>
            <a:ext uri="{FF2B5EF4-FFF2-40B4-BE49-F238E27FC236}">
              <a16:creationId xmlns:a16="http://schemas.microsoft.com/office/drawing/2014/main" id="{E40759ED-500C-4D39-9D3D-4B4821693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73" name="Picture 272" descr="chevron_logo2">
          <a:extLst>
            <a:ext uri="{FF2B5EF4-FFF2-40B4-BE49-F238E27FC236}">
              <a16:creationId xmlns:a16="http://schemas.microsoft.com/office/drawing/2014/main" id="{2FF3CA10-ED80-4D0C-9A06-C79F15F2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74" name="Picture 1">
          <a:extLst>
            <a:ext uri="{FF2B5EF4-FFF2-40B4-BE49-F238E27FC236}">
              <a16:creationId xmlns:a16="http://schemas.microsoft.com/office/drawing/2014/main" id="{82D2DCDC-C019-491B-8D95-1DB0A3D8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75" name="Picture 1">
          <a:extLst>
            <a:ext uri="{FF2B5EF4-FFF2-40B4-BE49-F238E27FC236}">
              <a16:creationId xmlns:a16="http://schemas.microsoft.com/office/drawing/2014/main" id="{CFB58EBC-F15E-4432-849C-4C1036CD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23E88F28-EE6E-4EBD-B5F4-6A50A2AEC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77" name="Picture 276" descr="eppo-by2-1">
          <a:extLst>
            <a:ext uri="{FF2B5EF4-FFF2-40B4-BE49-F238E27FC236}">
              <a16:creationId xmlns:a16="http://schemas.microsoft.com/office/drawing/2014/main" id="{5422BC5E-6F10-4EB4-AAF1-9C3099313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78" name="Picture 2" descr="ปตท.">
          <a:extLst>
            <a:ext uri="{FF2B5EF4-FFF2-40B4-BE49-F238E27FC236}">
              <a16:creationId xmlns:a16="http://schemas.microsoft.com/office/drawing/2014/main" id="{B771872E-36AB-4C7C-AFC0-A68E4716A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79871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79" name="Picture 3" descr="บางจาก">
          <a:extLst>
            <a:ext uri="{FF2B5EF4-FFF2-40B4-BE49-F238E27FC236}">
              <a16:creationId xmlns:a16="http://schemas.microsoft.com/office/drawing/2014/main" id="{922845A8-BC24-4BFF-8B18-93D67BEE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79863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80" name="Picture 4" descr="เชลล์">
          <a:extLst>
            <a:ext uri="{FF2B5EF4-FFF2-40B4-BE49-F238E27FC236}">
              <a16:creationId xmlns:a16="http://schemas.microsoft.com/office/drawing/2014/main" id="{BF031705-EE03-4ED8-96AD-396101FF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79920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81" name="Picture 7" descr="ไออาร์พีซี / ทีพีไอ">
          <a:extLst>
            <a:ext uri="{FF2B5EF4-FFF2-40B4-BE49-F238E27FC236}">
              <a16:creationId xmlns:a16="http://schemas.microsoft.com/office/drawing/2014/main" id="{D082388A-5584-408E-8081-B9F9179D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20470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82" name="Picture 9" descr="สยามสหบริการ">
          <a:extLst>
            <a:ext uri="{FF2B5EF4-FFF2-40B4-BE49-F238E27FC236}">
              <a16:creationId xmlns:a16="http://schemas.microsoft.com/office/drawing/2014/main" id="{10BF1AB4-5821-4B21-8C68-4810F603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328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83" name="Picture 10" descr="ระยองเพียว">
          <a:extLst>
            <a:ext uri="{FF2B5EF4-FFF2-40B4-BE49-F238E27FC236}">
              <a16:creationId xmlns:a16="http://schemas.microsoft.com/office/drawing/2014/main" id="{C2114DFA-A3C5-40B6-8284-9A3A6950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186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84" name="Picture 283" descr="chevron_logo2">
          <a:extLst>
            <a:ext uri="{FF2B5EF4-FFF2-40B4-BE49-F238E27FC236}">
              <a16:creationId xmlns:a16="http://schemas.microsoft.com/office/drawing/2014/main" id="{6AF81E41-9027-4567-9ACE-F0935F93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691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85" name="Picture 1">
          <a:extLst>
            <a:ext uri="{FF2B5EF4-FFF2-40B4-BE49-F238E27FC236}">
              <a16:creationId xmlns:a16="http://schemas.microsoft.com/office/drawing/2014/main" id="{66E61412-BB90-4EE1-ADB0-CF80CEACC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414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86" name="Picture 1">
          <a:extLst>
            <a:ext uri="{FF2B5EF4-FFF2-40B4-BE49-F238E27FC236}">
              <a16:creationId xmlns:a16="http://schemas.microsoft.com/office/drawing/2014/main" id="{935F865E-BC04-4A73-9AA0-0D0E765D9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328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2E4436F6-F393-4504-9102-49D61EA4D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282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55" name="Picture 254" descr="eppo-by2-1">
          <a:extLst>
            <a:ext uri="{FF2B5EF4-FFF2-40B4-BE49-F238E27FC236}">
              <a16:creationId xmlns:a16="http://schemas.microsoft.com/office/drawing/2014/main" id="{74213954-F828-4ECA-9BC8-E5AAC343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56" name="Picture 255" descr="ปตท.">
          <a:extLst>
            <a:ext uri="{FF2B5EF4-FFF2-40B4-BE49-F238E27FC236}">
              <a16:creationId xmlns:a16="http://schemas.microsoft.com/office/drawing/2014/main" id="{B7E34E3B-DC76-4AFD-9352-7FB22A98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15695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57" name="Picture 256" descr="บางจาก">
          <a:extLst>
            <a:ext uri="{FF2B5EF4-FFF2-40B4-BE49-F238E27FC236}">
              <a16:creationId xmlns:a16="http://schemas.microsoft.com/office/drawing/2014/main" id="{548E71D4-D307-40D0-B4C3-782D4DF9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14886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58" name="Picture 257" descr="เชลล์">
          <a:extLst>
            <a:ext uri="{FF2B5EF4-FFF2-40B4-BE49-F238E27FC236}">
              <a16:creationId xmlns:a16="http://schemas.microsoft.com/office/drawing/2014/main" id="{50FC2ADF-ADB9-4C40-973C-66A2CBC3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8020594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59" name="Picture 7" descr="ไออาร์พีซี / ทีพีไอ">
          <a:extLst>
            <a:ext uri="{FF2B5EF4-FFF2-40B4-BE49-F238E27FC236}">
              <a16:creationId xmlns:a16="http://schemas.microsoft.com/office/drawing/2014/main" id="{130796E9-47EE-4E24-B888-42EE973E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49045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60" name="Picture 9" descr="สยามสหบริการ">
          <a:extLst>
            <a:ext uri="{FF2B5EF4-FFF2-40B4-BE49-F238E27FC236}">
              <a16:creationId xmlns:a16="http://schemas.microsoft.com/office/drawing/2014/main" id="{F7A874E9-9B48-4970-AE65-64AF7F40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61415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61" name="Picture 10" descr="ระยองเพียว">
          <a:extLst>
            <a:ext uri="{FF2B5EF4-FFF2-40B4-BE49-F238E27FC236}">
              <a16:creationId xmlns:a16="http://schemas.microsoft.com/office/drawing/2014/main" id="{DE231239-53AB-420A-8262-93DD486F7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47264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62" name="Picture 261" descr="chevron_logo2">
          <a:extLst>
            <a:ext uri="{FF2B5EF4-FFF2-40B4-BE49-F238E27FC236}">
              <a16:creationId xmlns:a16="http://schemas.microsoft.com/office/drawing/2014/main" id="{A3ECE5A9-134A-4998-B242-59ECF8BE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97734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63" name="Picture 1">
          <a:extLst>
            <a:ext uri="{FF2B5EF4-FFF2-40B4-BE49-F238E27FC236}">
              <a16:creationId xmlns:a16="http://schemas.microsoft.com/office/drawing/2014/main" id="{F78DCC6D-C4B1-47C1-B2D8-1212131C2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69975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64" name="Picture 1">
          <a:extLst>
            <a:ext uri="{FF2B5EF4-FFF2-40B4-BE49-F238E27FC236}">
              <a16:creationId xmlns:a16="http://schemas.microsoft.com/office/drawing/2014/main" id="{371E4C7D-8FF6-4072-97E6-7E448D307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61415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6B715593-C366-440C-9D81-C9D372DCC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56788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88" name="Picture 287" descr="eppo-by2-1">
          <a:extLst>
            <a:ext uri="{FF2B5EF4-FFF2-40B4-BE49-F238E27FC236}">
              <a16:creationId xmlns:a16="http://schemas.microsoft.com/office/drawing/2014/main" id="{28BC9911-8D5C-4A4A-9FC7-4E1D0819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289" name="Picture 2" descr="ปตท.">
          <a:extLst>
            <a:ext uri="{FF2B5EF4-FFF2-40B4-BE49-F238E27FC236}">
              <a16:creationId xmlns:a16="http://schemas.microsoft.com/office/drawing/2014/main" id="{80E5F8CD-F9D4-47AC-86D1-AA2599BE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15695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290" name="Picture 3" descr="บางจาก">
          <a:extLst>
            <a:ext uri="{FF2B5EF4-FFF2-40B4-BE49-F238E27FC236}">
              <a16:creationId xmlns:a16="http://schemas.microsoft.com/office/drawing/2014/main" id="{6246081C-801E-489C-8990-6E833779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14886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291" name="Picture 4" descr="เชลล์">
          <a:extLst>
            <a:ext uri="{FF2B5EF4-FFF2-40B4-BE49-F238E27FC236}">
              <a16:creationId xmlns:a16="http://schemas.microsoft.com/office/drawing/2014/main" id="{E38F5C19-3046-415A-8937-C5648D81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8020594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292" name="Picture 7" descr="ไออาร์พีซี / ทีพีไอ">
          <a:extLst>
            <a:ext uri="{FF2B5EF4-FFF2-40B4-BE49-F238E27FC236}">
              <a16:creationId xmlns:a16="http://schemas.microsoft.com/office/drawing/2014/main" id="{58C3D539-73D0-4027-ACBD-1B6B2707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49045"/>
          <a:ext cx="818877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293" name="Picture 9" descr="สยามสหบริการ">
          <a:extLst>
            <a:ext uri="{FF2B5EF4-FFF2-40B4-BE49-F238E27FC236}">
              <a16:creationId xmlns:a16="http://schemas.microsoft.com/office/drawing/2014/main" id="{D8D04473-0DDD-461C-8230-7C3188AB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61415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294" name="Picture 10" descr="ระยองเพียว">
          <a:extLst>
            <a:ext uri="{FF2B5EF4-FFF2-40B4-BE49-F238E27FC236}">
              <a16:creationId xmlns:a16="http://schemas.microsoft.com/office/drawing/2014/main" id="{3B5518BC-959B-4DF6-809A-2BCD4199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47264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295" name="Picture 294" descr="chevron_logo2">
          <a:extLst>
            <a:ext uri="{FF2B5EF4-FFF2-40B4-BE49-F238E27FC236}">
              <a16:creationId xmlns:a16="http://schemas.microsoft.com/office/drawing/2014/main" id="{CDAAE58C-AA56-4A14-938D-72AD49CF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97734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296" name="Picture 1">
          <a:extLst>
            <a:ext uri="{FF2B5EF4-FFF2-40B4-BE49-F238E27FC236}">
              <a16:creationId xmlns:a16="http://schemas.microsoft.com/office/drawing/2014/main" id="{03049DA4-D081-4270-B58D-1CF25114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69975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297" name="Picture 1">
          <a:extLst>
            <a:ext uri="{FF2B5EF4-FFF2-40B4-BE49-F238E27FC236}">
              <a16:creationId xmlns:a16="http://schemas.microsoft.com/office/drawing/2014/main" id="{8E4AAC4C-CDE4-493A-AEF8-2E4E383B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61415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C2A3513A-7509-4B01-A002-58EC8FE7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56788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299" name="Picture 298" descr="eppo-by2-1">
          <a:extLst>
            <a:ext uri="{FF2B5EF4-FFF2-40B4-BE49-F238E27FC236}">
              <a16:creationId xmlns:a16="http://schemas.microsoft.com/office/drawing/2014/main" id="{9979BABA-9564-428E-BEF4-38886BFB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586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00" name="Picture 2" descr="ปตท.">
          <a:extLst>
            <a:ext uri="{FF2B5EF4-FFF2-40B4-BE49-F238E27FC236}">
              <a16:creationId xmlns:a16="http://schemas.microsoft.com/office/drawing/2014/main" id="{39D64C25-FA17-4C4E-84EE-08A811BA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15695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01" name="Picture 3" descr="บางจาก">
          <a:extLst>
            <a:ext uri="{FF2B5EF4-FFF2-40B4-BE49-F238E27FC236}">
              <a16:creationId xmlns:a16="http://schemas.microsoft.com/office/drawing/2014/main" id="{4BAD4367-E3D5-4EBC-AB20-13BAE4AC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14886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02" name="Picture 4" descr="เชลล์">
          <a:extLst>
            <a:ext uri="{FF2B5EF4-FFF2-40B4-BE49-F238E27FC236}">
              <a16:creationId xmlns:a16="http://schemas.microsoft.com/office/drawing/2014/main" id="{20555F55-801D-4A9C-AE61-B64439F6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0561" y="8020594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303" name="Picture 7" descr="ไออาร์พีซี / ทีพีไอ">
          <a:extLst>
            <a:ext uri="{FF2B5EF4-FFF2-40B4-BE49-F238E27FC236}">
              <a16:creationId xmlns:a16="http://schemas.microsoft.com/office/drawing/2014/main" id="{28901525-7C94-4C26-AA93-0BA0A1C9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1" y="8149045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04" name="Picture 9" descr="สยามสหบริการ">
          <a:extLst>
            <a:ext uri="{FF2B5EF4-FFF2-40B4-BE49-F238E27FC236}">
              <a16:creationId xmlns:a16="http://schemas.microsoft.com/office/drawing/2014/main" id="{D04DB826-1A35-4316-AAF3-63CB5009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1" y="8061415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05" name="Picture 10" descr="ระยองเพียว">
          <a:extLst>
            <a:ext uri="{FF2B5EF4-FFF2-40B4-BE49-F238E27FC236}">
              <a16:creationId xmlns:a16="http://schemas.microsoft.com/office/drawing/2014/main" id="{BC51585B-F38B-42CF-A5A9-C18F2D4C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794" y="8047264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06" name="Picture 305" descr="chevron_logo2">
          <a:extLst>
            <a:ext uri="{FF2B5EF4-FFF2-40B4-BE49-F238E27FC236}">
              <a16:creationId xmlns:a16="http://schemas.microsoft.com/office/drawing/2014/main" id="{AF61F895-F16D-4899-9F36-2338B3A3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471" y="7997734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07" name="Picture 1">
          <a:extLst>
            <a:ext uri="{FF2B5EF4-FFF2-40B4-BE49-F238E27FC236}">
              <a16:creationId xmlns:a16="http://schemas.microsoft.com/office/drawing/2014/main" id="{A1993709-4F92-46E6-A23C-EFCF8834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619" y="7969975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08" name="Picture 1">
          <a:extLst>
            <a:ext uri="{FF2B5EF4-FFF2-40B4-BE49-F238E27FC236}">
              <a16:creationId xmlns:a16="http://schemas.microsoft.com/office/drawing/2014/main" id="{E4AE51F0-D886-4E28-B1CE-25EC8A052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178" y="8061415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31C85134-ED93-4D33-A811-083BBFAA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555" y="8056788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10" name="Picture 309" descr="eppo-by2-1">
          <a:extLst>
            <a:ext uri="{FF2B5EF4-FFF2-40B4-BE49-F238E27FC236}">
              <a16:creationId xmlns:a16="http://schemas.microsoft.com/office/drawing/2014/main" id="{45EF0AE2-8CC5-4188-9961-0DA370EA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11" name="Picture 310" descr="ปตท.">
          <a:extLst>
            <a:ext uri="{FF2B5EF4-FFF2-40B4-BE49-F238E27FC236}">
              <a16:creationId xmlns:a16="http://schemas.microsoft.com/office/drawing/2014/main" id="{94E5B89E-0B0E-46E0-94B6-8FF471F6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12" name="Picture 311" descr="บางจาก">
          <a:extLst>
            <a:ext uri="{FF2B5EF4-FFF2-40B4-BE49-F238E27FC236}">
              <a16:creationId xmlns:a16="http://schemas.microsoft.com/office/drawing/2014/main" id="{108B68C7-3F4C-4070-B856-5F3FFAB0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13" name="Picture 312" descr="เชลล์">
          <a:extLst>
            <a:ext uri="{FF2B5EF4-FFF2-40B4-BE49-F238E27FC236}">
              <a16:creationId xmlns:a16="http://schemas.microsoft.com/office/drawing/2014/main" id="{ACBA14FB-C7CF-4529-91A2-0DDB801C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769890</xdr:colOff>
      <xdr:row>33</xdr:row>
      <xdr:rowOff>25853</xdr:rowOff>
    </xdr:to>
    <xdr:pic>
      <xdr:nvPicPr>
        <xdr:cNvPr id="314" name="Picture 7" descr="ไออาร์พีซี / ทีพีไอ">
          <a:extLst>
            <a:ext uri="{FF2B5EF4-FFF2-40B4-BE49-F238E27FC236}">
              <a16:creationId xmlns:a16="http://schemas.microsoft.com/office/drawing/2014/main" id="{F4C44670-0CDD-4736-BED6-EDB7B837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15" name="Picture 9" descr="สยามสหบริการ">
          <a:extLst>
            <a:ext uri="{FF2B5EF4-FFF2-40B4-BE49-F238E27FC236}">
              <a16:creationId xmlns:a16="http://schemas.microsoft.com/office/drawing/2014/main" id="{1866D1B5-9ADD-4743-900F-DBF73CE9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16" name="Picture 10" descr="ระยองเพียว">
          <a:extLst>
            <a:ext uri="{FF2B5EF4-FFF2-40B4-BE49-F238E27FC236}">
              <a16:creationId xmlns:a16="http://schemas.microsoft.com/office/drawing/2014/main" id="{35BA6EFC-9282-45DF-9C61-9A6A532C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17" name="Picture 316" descr="chevron_logo2">
          <a:extLst>
            <a:ext uri="{FF2B5EF4-FFF2-40B4-BE49-F238E27FC236}">
              <a16:creationId xmlns:a16="http://schemas.microsoft.com/office/drawing/2014/main" id="{94804CC0-1015-46ED-B5AE-2247898C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18" name="Picture 1">
          <a:extLst>
            <a:ext uri="{FF2B5EF4-FFF2-40B4-BE49-F238E27FC236}">
              <a16:creationId xmlns:a16="http://schemas.microsoft.com/office/drawing/2014/main" id="{F3902040-D6CA-4249-A4D7-FC8C9D1F7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19" name="Picture 1">
          <a:extLst>
            <a:ext uri="{FF2B5EF4-FFF2-40B4-BE49-F238E27FC236}">
              <a16:creationId xmlns:a16="http://schemas.microsoft.com/office/drawing/2014/main" id="{536D9180-B88A-4C9A-AC6A-CFA28E83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EB9115BE-E8F1-4BF1-8A97-678DD5878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21" name="Picture 320" descr="eppo-by2-1">
          <a:extLst>
            <a:ext uri="{FF2B5EF4-FFF2-40B4-BE49-F238E27FC236}">
              <a16:creationId xmlns:a16="http://schemas.microsoft.com/office/drawing/2014/main" id="{67FDBEAE-80CD-4C8A-99D1-EC98077ED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22" name="Picture 2" descr="ปตท.">
          <a:extLst>
            <a:ext uri="{FF2B5EF4-FFF2-40B4-BE49-F238E27FC236}">
              <a16:creationId xmlns:a16="http://schemas.microsoft.com/office/drawing/2014/main" id="{40F77B7E-8962-41B9-AACD-3887C04C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23" name="Picture 3" descr="บางจาก">
          <a:extLst>
            <a:ext uri="{FF2B5EF4-FFF2-40B4-BE49-F238E27FC236}">
              <a16:creationId xmlns:a16="http://schemas.microsoft.com/office/drawing/2014/main" id="{703B5AC2-4EA2-47AA-B1DF-9A6EDE06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24" name="Picture 4" descr="เชลล์">
          <a:extLst>
            <a:ext uri="{FF2B5EF4-FFF2-40B4-BE49-F238E27FC236}">
              <a16:creationId xmlns:a16="http://schemas.microsoft.com/office/drawing/2014/main" id="{4A9E93DD-4E84-4E19-9565-36E90424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769890</xdr:colOff>
      <xdr:row>33</xdr:row>
      <xdr:rowOff>25853</xdr:rowOff>
    </xdr:to>
    <xdr:pic>
      <xdr:nvPicPr>
        <xdr:cNvPr id="325" name="Picture 7" descr="ไออาร์พีซี / ทีพีไอ">
          <a:extLst>
            <a:ext uri="{FF2B5EF4-FFF2-40B4-BE49-F238E27FC236}">
              <a16:creationId xmlns:a16="http://schemas.microsoft.com/office/drawing/2014/main" id="{2A9A39D4-9C82-4454-9CB9-35BA8F75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26" name="Picture 9" descr="สยามสหบริการ">
          <a:extLst>
            <a:ext uri="{FF2B5EF4-FFF2-40B4-BE49-F238E27FC236}">
              <a16:creationId xmlns:a16="http://schemas.microsoft.com/office/drawing/2014/main" id="{D062D7E0-CB41-4A16-800C-0B10A2AC0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27" name="Picture 10" descr="ระยองเพียว">
          <a:extLst>
            <a:ext uri="{FF2B5EF4-FFF2-40B4-BE49-F238E27FC236}">
              <a16:creationId xmlns:a16="http://schemas.microsoft.com/office/drawing/2014/main" id="{14700280-AB3C-4C47-BC18-888F4CA4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28" name="Picture 327" descr="chevron_logo2">
          <a:extLst>
            <a:ext uri="{FF2B5EF4-FFF2-40B4-BE49-F238E27FC236}">
              <a16:creationId xmlns:a16="http://schemas.microsoft.com/office/drawing/2014/main" id="{5D4B27BC-DB0F-4DAB-A056-45FB0561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29" name="Picture 1">
          <a:extLst>
            <a:ext uri="{FF2B5EF4-FFF2-40B4-BE49-F238E27FC236}">
              <a16:creationId xmlns:a16="http://schemas.microsoft.com/office/drawing/2014/main" id="{07302E9E-57E9-47F0-83E3-9A00F047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30" name="Picture 1">
          <a:extLst>
            <a:ext uri="{FF2B5EF4-FFF2-40B4-BE49-F238E27FC236}">
              <a16:creationId xmlns:a16="http://schemas.microsoft.com/office/drawing/2014/main" id="{F358F7E1-43E8-4A43-A88D-3D466FDC3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1C52FAB8-8CD7-481F-92BE-E31C91AB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32" name="Picture 331" descr="eppo-by2-1">
          <a:extLst>
            <a:ext uri="{FF2B5EF4-FFF2-40B4-BE49-F238E27FC236}">
              <a16:creationId xmlns:a16="http://schemas.microsoft.com/office/drawing/2014/main" id="{78DBF6DF-53A5-48C9-BE93-A6113385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33" name="Picture 2" descr="ปตท.">
          <a:extLst>
            <a:ext uri="{FF2B5EF4-FFF2-40B4-BE49-F238E27FC236}">
              <a16:creationId xmlns:a16="http://schemas.microsoft.com/office/drawing/2014/main" id="{33E3D77F-E06B-4B24-B5D6-C4A48118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34" name="Picture 3" descr="บางจาก">
          <a:extLst>
            <a:ext uri="{FF2B5EF4-FFF2-40B4-BE49-F238E27FC236}">
              <a16:creationId xmlns:a16="http://schemas.microsoft.com/office/drawing/2014/main" id="{81F492C7-B3CA-4D91-96C1-ED584B95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35" name="Picture 4" descr="เชลล์">
          <a:extLst>
            <a:ext uri="{FF2B5EF4-FFF2-40B4-BE49-F238E27FC236}">
              <a16:creationId xmlns:a16="http://schemas.microsoft.com/office/drawing/2014/main" id="{9B1AD109-E1AF-4FBB-A0F0-F9FB42AC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772272</xdr:colOff>
      <xdr:row>33</xdr:row>
      <xdr:rowOff>25853</xdr:rowOff>
    </xdr:to>
    <xdr:pic>
      <xdr:nvPicPr>
        <xdr:cNvPr id="336" name="Picture 7" descr="ไออาร์พีซี / ทีพีไอ">
          <a:extLst>
            <a:ext uri="{FF2B5EF4-FFF2-40B4-BE49-F238E27FC236}">
              <a16:creationId xmlns:a16="http://schemas.microsoft.com/office/drawing/2014/main" id="{6C5B1FC1-A38D-44CA-AB89-F5D533A2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37" name="Picture 9" descr="สยามสหบริการ">
          <a:extLst>
            <a:ext uri="{FF2B5EF4-FFF2-40B4-BE49-F238E27FC236}">
              <a16:creationId xmlns:a16="http://schemas.microsoft.com/office/drawing/2014/main" id="{EC65F263-5187-4A02-8662-79489378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38" name="Picture 10" descr="ระยองเพียว">
          <a:extLst>
            <a:ext uri="{FF2B5EF4-FFF2-40B4-BE49-F238E27FC236}">
              <a16:creationId xmlns:a16="http://schemas.microsoft.com/office/drawing/2014/main" id="{8B1641E0-444E-4498-9842-907DD0AB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39" name="Picture 338" descr="chevron_logo2">
          <a:extLst>
            <a:ext uri="{FF2B5EF4-FFF2-40B4-BE49-F238E27FC236}">
              <a16:creationId xmlns:a16="http://schemas.microsoft.com/office/drawing/2014/main" id="{76CDDD61-2E38-4820-95C5-7A4BE1DB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40" name="Picture 1">
          <a:extLst>
            <a:ext uri="{FF2B5EF4-FFF2-40B4-BE49-F238E27FC236}">
              <a16:creationId xmlns:a16="http://schemas.microsoft.com/office/drawing/2014/main" id="{CF80295A-C349-4297-AD0F-3918D115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41" name="Picture 1">
          <a:extLst>
            <a:ext uri="{FF2B5EF4-FFF2-40B4-BE49-F238E27FC236}">
              <a16:creationId xmlns:a16="http://schemas.microsoft.com/office/drawing/2014/main" id="{88468D2D-4417-4D0D-99F2-DF4E24F8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933AE00D-26F1-42EB-B612-E202E6FA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43" name="Picture 342" descr="eppo-by2-1">
          <a:extLst>
            <a:ext uri="{FF2B5EF4-FFF2-40B4-BE49-F238E27FC236}">
              <a16:creationId xmlns:a16="http://schemas.microsoft.com/office/drawing/2014/main" id="{B67047AA-4BAE-4FEB-9A84-798081E4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44" name="Picture 2" descr="ปตท.">
          <a:extLst>
            <a:ext uri="{FF2B5EF4-FFF2-40B4-BE49-F238E27FC236}">
              <a16:creationId xmlns:a16="http://schemas.microsoft.com/office/drawing/2014/main" id="{86385415-6247-4C0A-8E2A-17B5E2EB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45" name="Picture 3" descr="บางจาก">
          <a:extLst>
            <a:ext uri="{FF2B5EF4-FFF2-40B4-BE49-F238E27FC236}">
              <a16:creationId xmlns:a16="http://schemas.microsoft.com/office/drawing/2014/main" id="{5A1F921A-BEC3-4D17-B467-55A341E4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46" name="Picture 4" descr="เชลล์">
          <a:extLst>
            <a:ext uri="{FF2B5EF4-FFF2-40B4-BE49-F238E27FC236}">
              <a16:creationId xmlns:a16="http://schemas.microsoft.com/office/drawing/2014/main" id="{E64D1C4A-5DB9-4EDD-A638-220852D2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772272</xdr:colOff>
      <xdr:row>33</xdr:row>
      <xdr:rowOff>25853</xdr:rowOff>
    </xdr:to>
    <xdr:pic>
      <xdr:nvPicPr>
        <xdr:cNvPr id="347" name="Picture 7" descr="ไออาร์พีซี / ทีพีไอ">
          <a:extLst>
            <a:ext uri="{FF2B5EF4-FFF2-40B4-BE49-F238E27FC236}">
              <a16:creationId xmlns:a16="http://schemas.microsoft.com/office/drawing/2014/main" id="{7DF3B5FE-F691-46CC-99B3-BA4D4312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48" name="Picture 9" descr="สยามสหบริการ">
          <a:extLst>
            <a:ext uri="{FF2B5EF4-FFF2-40B4-BE49-F238E27FC236}">
              <a16:creationId xmlns:a16="http://schemas.microsoft.com/office/drawing/2014/main" id="{B227AB51-DEA4-4917-8DE0-B1CDA8AE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49" name="Picture 10" descr="ระยองเพียว">
          <a:extLst>
            <a:ext uri="{FF2B5EF4-FFF2-40B4-BE49-F238E27FC236}">
              <a16:creationId xmlns:a16="http://schemas.microsoft.com/office/drawing/2014/main" id="{14D0DC06-CB5F-4513-A856-F54E4383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50" name="Picture 349" descr="chevron_logo2">
          <a:extLst>
            <a:ext uri="{FF2B5EF4-FFF2-40B4-BE49-F238E27FC236}">
              <a16:creationId xmlns:a16="http://schemas.microsoft.com/office/drawing/2014/main" id="{318B86BB-19EF-4727-BD31-D95ABB1C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51" name="Picture 1">
          <a:extLst>
            <a:ext uri="{FF2B5EF4-FFF2-40B4-BE49-F238E27FC236}">
              <a16:creationId xmlns:a16="http://schemas.microsoft.com/office/drawing/2014/main" id="{4FBA4A6E-6CB4-4070-B78D-CB139AFB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52" name="Picture 1">
          <a:extLst>
            <a:ext uri="{FF2B5EF4-FFF2-40B4-BE49-F238E27FC236}">
              <a16:creationId xmlns:a16="http://schemas.microsoft.com/office/drawing/2014/main" id="{25059D6A-03C2-461E-96F8-B5A15FB83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6490023B-FE35-43B7-8A73-5DE49C682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54" name="Picture 353" descr="eppo-by2-1">
          <a:extLst>
            <a:ext uri="{FF2B5EF4-FFF2-40B4-BE49-F238E27FC236}">
              <a16:creationId xmlns:a16="http://schemas.microsoft.com/office/drawing/2014/main" id="{69EFED13-549F-4450-AE32-4D225C56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55" name="Picture 2" descr="ปตท.">
          <a:extLst>
            <a:ext uri="{FF2B5EF4-FFF2-40B4-BE49-F238E27FC236}">
              <a16:creationId xmlns:a16="http://schemas.microsoft.com/office/drawing/2014/main" id="{3B6D3337-F088-4C28-BF3E-382DF7F3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56" name="Picture 3" descr="บางจาก">
          <a:extLst>
            <a:ext uri="{FF2B5EF4-FFF2-40B4-BE49-F238E27FC236}">
              <a16:creationId xmlns:a16="http://schemas.microsoft.com/office/drawing/2014/main" id="{49EE1464-4AA8-4B87-92D8-1615A09C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57" name="Picture 4" descr="เชลล์">
          <a:extLst>
            <a:ext uri="{FF2B5EF4-FFF2-40B4-BE49-F238E27FC236}">
              <a16:creationId xmlns:a16="http://schemas.microsoft.com/office/drawing/2014/main" id="{8199F3B8-4D3F-43B7-AC5B-2CD7A43A0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772272</xdr:colOff>
      <xdr:row>33</xdr:row>
      <xdr:rowOff>25853</xdr:rowOff>
    </xdr:to>
    <xdr:pic>
      <xdr:nvPicPr>
        <xdr:cNvPr id="358" name="Picture 7" descr="ไออาร์พีซี / ทีพีไอ">
          <a:extLst>
            <a:ext uri="{FF2B5EF4-FFF2-40B4-BE49-F238E27FC236}">
              <a16:creationId xmlns:a16="http://schemas.microsoft.com/office/drawing/2014/main" id="{E09522AE-5039-4063-BF6B-33F93A68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59" name="Picture 9" descr="สยามสหบริการ">
          <a:extLst>
            <a:ext uri="{FF2B5EF4-FFF2-40B4-BE49-F238E27FC236}">
              <a16:creationId xmlns:a16="http://schemas.microsoft.com/office/drawing/2014/main" id="{C7A9BC56-E05D-48EA-B134-FD1F7F7B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60" name="Picture 10" descr="ระยองเพียว">
          <a:extLst>
            <a:ext uri="{FF2B5EF4-FFF2-40B4-BE49-F238E27FC236}">
              <a16:creationId xmlns:a16="http://schemas.microsoft.com/office/drawing/2014/main" id="{1BEA86C2-8493-4812-A68D-582C00C10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61" name="Picture 360" descr="chevron_logo2">
          <a:extLst>
            <a:ext uri="{FF2B5EF4-FFF2-40B4-BE49-F238E27FC236}">
              <a16:creationId xmlns:a16="http://schemas.microsoft.com/office/drawing/2014/main" id="{DCAB175B-6844-40A6-9ED2-95DC0581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62" name="Picture 1">
          <a:extLst>
            <a:ext uri="{FF2B5EF4-FFF2-40B4-BE49-F238E27FC236}">
              <a16:creationId xmlns:a16="http://schemas.microsoft.com/office/drawing/2014/main" id="{C1894957-FA4D-4DC5-BE57-712F96238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63" name="Picture 1">
          <a:extLst>
            <a:ext uri="{FF2B5EF4-FFF2-40B4-BE49-F238E27FC236}">
              <a16:creationId xmlns:a16="http://schemas.microsoft.com/office/drawing/2014/main" id="{A0C56BE9-21AB-4E26-ADF7-CDC76810D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F4C55824-0BDD-43FC-B855-042DD8C7B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365" name="Picture 364" descr="eppo-by2-1">
          <a:extLst>
            <a:ext uri="{FF2B5EF4-FFF2-40B4-BE49-F238E27FC236}">
              <a16:creationId xmlns:a16="http://schemas.microsoft.com/office/drawing/2014/main" id="{CC57FBFD-82E1-4BAA-B808-497CA296F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366" name="Picture 2" descr="ปตท.">
          <a:extLst>
            <a:ext uri="{FF2B5EF4-FFF2-40B4-BE49-F238E27FC236}">
              <a16:creationId xmlns:a16="http://schemas.microsoft.com/office/drawing/2014/main" id="{8AAEFF87-C468-4EE9-9F9B-81CE537F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367" name="Picture 3" descr="บางจาก">
          <a:extLst>
            <a:ext uri="{FF2B5EF4-FFF2-40B4-BE49-F238E27FC236}">
              <a16:creationId xmlns:a16="http://schemas.microsoft.com/office/drawing/2014/main" id="{3CA298D2-B0A4-433A-9515-628E8658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368" name="Picture 4" descr="เชลล์">
          <a:extLst>
            <a:ext uri="{FF2B5EF4-FFF2-40B4-BE49-F238E27FC236}">
              <a16:creationId xmlns:a16="http://schemas.microsoft.com/office/drawing/2014/main" id="{1645108C-2BEC-4747-AA62-14A02C3D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772272</xdr:colOff>
      <xdr:row>33</xdr:row>
      <xdr:rowOff>25853</xdr:rowOff>
    </xdr:to>
    <xdr:pic>
      <xdr:nvPicPr>
        <xdr:cNvPr id="369" name="Picture 7" descr="ไออาร์พีซี / ทีพีไอ">
          <a:extLst>
            <a:ext uri="{FF2B5EF4-FFF2-40B4-BE49-F238E27FC236}">
              <a16:creationId xmlns:a16="http://schemas.microsoft.com/office/drawing/2014/main" id="{642FDC95-5D68-4608-AC2C-3F412D01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370" name="Picture 9" descr="สยามสหบริการ">
          <a:extLst>
            <a:ext uri="{FF2B5EF4-FFF2-40B4-BE49-F238E27FC236}">
              <a16:creationId xmlns:a16="http://schemas.microsoft.com/office/drawing/2014/main" id="{76C73711-013B-450F-95C9-40D09381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371" name="Picture 10" descr="ระยองเพียว">
          <a:extLst>
            <a:ext uri="{FF2B5EF4-FFF2-40B4-BE49-F238E27FC236}">
              <a16:creationId xmlns:a16="http://schemas.microsoft.com/office/drawing/2014/main" id="{1DBD14EB-06AF-48E7-B8CC-E9958001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372" name="Picture 371" descr="chevron_logo2">
          <a:extLst>
            <a:ext uri="{FF2B5EF4-FFF2-40B4-BE49-F238E27FC236}">
              <a16:creationId xmlns:a16="http://schemas.microsoft.com/office/drawing/2014/main" id="{D9B26448-F255-443E-9E18-5FD11334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373" name="Picture 1">
          <a:extLst>
            <a:ext uri="{FF2B5EF4-FFF2-40B4-BE49-F238E27FC236}">
              <a16:creationId xmlns:a16="http://schemas.microsoft.com/office/drawing/2014/main" id="{DE107251-E64E-4AF5-BB20-298DB561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374" name="Picture 1">
          <a:extLst>
            <a:ext uri="{FF2B5EF4-FFF2-40B4-BE49-F238E27FC236}">
              <a16:creationId xmlns:a16="http://schemas.microsoft.com/office/drawing/2014/main" id="{F606AA43-ABE7-4C38-A5BB-2C0231F6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37B2D002-5E0B-43D8-B247-84888EFB9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453" name="Picture 452" descr="eppo-by2-1">
          <a:extLst>
            <a:ext uri="{FF2B5EF4-FFF2-40B4-BE49-F238E27FC236}">
              <a16:creationId xmlns:a16="http://schemas.microsoft.com/office/drawing/2014/main" id="{46A9427D-D1ED-4889-B56E-3CFA09F7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454" name="Picture 453" descr="ปตท.">
          <a:extLst>
            <a:ext uri="{FF2B5EF4-FFF2-40B4-BE49-F238E27FC236}">
              <a16:creationId xmlns:a16="http://schemas.microsoft.com/office/drawing/2014/main" id="{797C9395-CDF4-4A09-A6E6-6BEF623C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55" name="Picture 454" descr="บางจาก">
          <a:extLst>
            <a:ext uri="{FF2B5EF4-FFF2-40B4-BE49-F238E27FC236}">
              <a16:creationId xmlns:a16="http://schemas.microsoft.com/office/drawing/2014/main" id="{1D5E2740-EDBC-4863-94C0-F8B242DE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456" name="Picture 455" descr="เชลล์">
          <a:extLst>
            <a:ext uri="{FF2B5EF4-FFF2-40B4-BE49-F238E27FC236}">
              <a16:creationId xmlns:a16="http://schemas.microsoft.com/office/drawing/2014/main" id="{59B43386-C506-4D0C-8FEA-EF7AA56B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457" name="Picture 7" descr="ไออาร์พีซี / ทีพีไอ">
          <a:extLst>
            <a:ext uri="{FF2B5EF4-FFF2-40B4-BE49-F238E27FC236}">
              <a16:creationId xmlns:a16="http://schemas.microsoft.com/office/drawing/2014/main" id="{59C67A7A-50ED-42D0-816F-3C98BD0CE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458" name="Picture 9" descr="สยามสหบริการ">
          <a:extLst>
            <a:ext uri="{FF2B5EF4-FFF2-40B4-BE49-F238E27FC236}">
              <a16:creationId xmlns:a16="http://schemas.microsoft.com/office/drawing/2014/main" id="{B6A2A80A-821B-43FD-A680-F46733CCE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459" name="Picture 10" descr="ระยองเพียว">
          <a:extLst>
            <a:ext uri="{FF2B5EF4-FFF2-40B4-BE49-F238E27FC236}">
              <a16:creationId xmlns:a16="http://schemas.microsoft.com/office/drawing/2014/main" id="{47C31220-A272-40E3-A010-85A48AD1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460" name="Picture 459" descr="chevron_logo2">
          <a:extLst>
            <a:ext uri="{FF2B5EF4-FFF2-40B4-BE49-F238E27FC236}">
              <a16:creationId xmlns:a16="http://schemas.microsoft.com/office/drawing/2014/main" id="{66B203DE-D3BD-4EE7-A92E-D8ED72682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461" name="Picture 1">
          <a:extLst>
            <a:ext uri="{FF2B5EF4-FFF2-40B4-BE49-F238E27FC236}">
              <a16:creationId xmlns:a16="http://schemas.microsoft.com/office/drawing/2014/main" id="{BBD33104-FE7E-44D2-8D67-830392A5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462" name="Picture 1">
          <a:extLst>
            <a:ext uri="{FF2B5EF4-FFF2-40B4-BE49-F238E27FC236}">
              <a16:creationId xmlns:a16="http://schemas.microsoft.com/office/drawing/2014/main" id="{E4EE761C-76C2-49CD-A6D1-00C2277A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CA3555C8-C824-47C7-824F-9EDBA4272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464" name="Picture 463" descr="eppo-by2-1">
          <a:extLst>
            <a:ext uri="{FF2B5EF4-FFF2-40B4-BE49-F238E27FC236}">
              <a16:creationId xmlns:a16="http://schemas.microsoft.com/office/drawing/2014/main" id="{6666AA4D-9E51-4E95-960E-C06CC053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465" name="Picture 2" descr="ปตท.">
          <a:extLst>
            <a:ext uri="{FF2B5EF4-FFF2-40B4-BE49-F238E27FC236}">
              <a16:creationId xmlns:a16="http://schemas.microsoft.com/office/drawing/2014/main" id="{78F362B8-49BB-4868-8F64-D7062333D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66" name="Picture 3" descr="บางจาก">
          <a:extLst>
            <a:ext uri="{FF2B5EF4-FFF2-40B4-BE49-F238E27FC236}">
              <a16:creationId xmlns:a16="http://schemas.microsoft.com/office/drawing/2014/main" id="{C664504F-53C9-439F-912B-8E507E59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467" name="Picture 4" descr="เชลล์">
          <a:extLst>
            <a:ext uri="{FF2B5EF4-FFF2-40B4-BE49-F238E27FC236}">
              <a16:creationId xmlns:a16="http://schemas.microsoft.com/office/drawing/2014/main" id="{A7B20410-A64E-4345-8864-7D1DE8F4C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468" name="Picture 7" descr="ไออาร์พีซี / ทีพีไอ">
          <a:extLst>
            <a:ext uri="{FF2B5EF4-FFF2-40B4-BE49-F238E27FC236}">
              <a16:creationId xmlns:a16="http://schemas.microsoft.com/office/drawing/2014/main" id="{A211CEE2-5A85-43BD-8F87-1F0525BD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469" name="Picture 9" descr="สยามสหบริการ">
          <a:extLst>
            <a:ext uri="{FF2B5EF4-FFF2-40B4-BE49-F238E27FC236}">
              <a16:creationId xmlns:a16="http://schemas.microsoft.com/office/drawing/2014/main" id="{885DFB59-7A73-49EA-A606-0ECA4B159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470" name="Picture 10" descr="ระยองเพียว">
          <a:extLst>
            <a:ext uri="{FF2B5EF4-FFF2-40B4-BE49-F238E27FC236}">
              <a16:creationId xmlns:a16="http://schemas.microsoft.com/office/drawing/2014/main" id="{95191377-756C-4090-902B-298A11C13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471" name="Picture 470" descr="chevron_logo2">
          <a:extLst>
            <a:ext uri="{FF2B5EF4-FFF2-40B4-BE49-F238E27FC236}">
              <a16:creationId xmlns:a16="http://schemas.microsoft.com/office/drawing/2014/main" id="{EDD069E4-53C3-4AE9-A10F-CA97C1C0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472" name="Picture 1">
          <a:extLst>
            <a:ext uri="{FF2B5EF4-FFF2-40B4-BE49-F238E27FC236}">
              <a16:creationId xmlns:a16="http://schemas.microsoft.com/office/drawing/2014/main" id="{C7FDDD2E-E1A8-49CF-81A2-BF31E568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473" name="Picture 1">
          <a:extLst>
            <a:ext uri="{FF2B5EF4-FFF2-40B4-BE49-F238E27FC236}">
              <a16:creationId xmlns:a16="http://schemas.microsoft.com/office/drawing/2014/main" id="{41D4490F-775A-43E4-9C62-4EA68DA9F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117F8206-3589-4B1C-B856-E655D91F0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475" name="Picture 474" descr="eppo-by2-1">
          <a:extLst>
            <a:ext uri="{FF2B5EF4-FFF2-40B4-BE49-F238E27FC236}">
              <a16:creationId xmlns:a16="http://schemas.microsoft.com/office/drawing/2014/main" id="{D601F552-2A99-48A6-A501-BA101DD3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476" name="Picture 2" descr="ปตท.">
          <a:extLst>
            <a:ext uri="{FF2B5EF4-FFF2-40B4-BE49-F238E27FC236}">
              <a16:creationId xmlns:a16="http://schemas.microsoft.com/office/drawing/2014/main" id="{5DFF5D9D-3A67-4DBD-A6E4-F271AF6F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77" name="Picture 3" descr="บางจาก">
          <a:extLst>
            <a:ext uri="{FF2B5EF4-FFF2-40B4-BE49-F238E27FC236}">
              <a16:creationId xmlns:a16="http://schemas.microsoft.com/office/drawing/2014/main" id="{62D888CC-E04A-40D8-A638-C08AEA73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478" name="Picture 4" descr="เชลล์">
          <a:extLst>
            <a:ext uri="{FF2B5EF4-FFF2-40B4-BE49-F238E27FC236}">
              <a16:creationId xmlns:a16="http://schemas.microsoft.com/office/drawing/2014/main" id="{063FC098-6D6F-41BB-8DC7-3431827A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479" name="Picture 7" descr="ไออาร์พีซี / ทีพีไอ">
          <a:extLst>
            <a:ext uri="{FF2B5EF4-FFF2-40B4-BE49-F238E27FC236}">
              <a16:creationId xmlns:a16="http://schemas.microsoft.com/office/drawing/2014/main" id="{DEF2CBB6-6EE6-4A3B-8AF8-5274F1AB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480" name="Picture 9" descr="สยามสหบริการ">
          <a:extLst>
            <a:ext uri="{FF2B5EF4-FFF2-40B4-BE49-F238E27FC236}">
              <a16:creationId xmlns:a16="http://schemas.microsoft.com/office/drawing/2014/main" id="{8D20B3F8-450E-4CDF-837B-BD921A59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481" name="Picture 10" descr="ระยองเพียว">
          <a:extLst>
            <a:ext uri="{FF2B5EF4-FFF2-40B4-BE49-F238E27FC236}">
              <a16:creationId xmlns:a16="http://schemas.microsoft.com/office/drawing/2014/main" id="{05BF4A24-74F7-47BB-8798-5E044C08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482" name="Picture 481" descr="chevron_logo2">
          <a:extLst>
            <a:ext uri="{FF2B5EF4-FFF2-40B4-BE49-F238E27FC236}">
              <a16:creationId xmlns:a16="http://schemas.microsoft.com/office/drawing/2014/main" id="{707AC05D-87FB-4A8E-8629-8AC3175E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483" name="Picture 1">
          <a:extLst>
            <a:ext uri="{FF2B5EF4-FFF2-40B4-BE49-F238E27FC236}">
              <a16:creationId xmlns:a16="http://schemas.microsoft.com/office/drawing/2014/main" id="{F4D50417-A9DE-4EA0-B0A3-C35EF6F8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484" name="Picture 1">
          <a:extLst>
            <a:ext uri="{FF2B5EF4-FFF2-40B4-BE49-F238E27FC236}">
              <a16:creationId xmlns:a16="http://schemas.microsoft.com/office/drawing/2014/main" id="{655552CC-1762-4957-958D-0785C70BF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5F9F9230-5B14-422D-B87E-BA35EC87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486" name="Picture 485" descr="eppo-by2-1">
          <a:extLst>
            <a:ext uri="{FF2B5EF4-FFF2-40B4-BE49-F238E27FC236}">
              <a16:creationId xmlns:a16="http://schemas.microsoft.com/office/drawing/2014/main" id="{AB5FDE7D-0DBE-4B14-AEAB-7F11CA41A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487" name="Picture 2" descr="ปตท.">
          <a:extLst>
            <a:ext uri="{FF2B5EF4-FFF2-40B4-BE49-F238E27FC236}">
              <a16:creationId xmlns:a16="http://schemas.microsoft.com/office/drawing/2014/main" id="{B6F53C21-0EF0-44B9-985F-E7CFB4C2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88" name="Picture 3" descr="บางจาก">
          <a:extLst>
            <a:ext uri="{FF2B5EF4-FFF2-40B4-BE49-F238E27FC236}">
              <a16:creationId xmlns:a16="http://schemas.microsoft.com/office/drawing/2014/main" id="{47714162-8775-4634-87B0-A8ECFC21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489" name="Picture 4" descr="เชลล์">
          <a:extLst>
            <a:ext uri="{FF2B5EF4-FFF2-40B4-BE49-F238E27FC236}">
              <a16:creationId xmlns:a16="http://schemas.microsoft.com/office/drawing/2014/main" id="{8121669C-ED6C-4DAC-94A9-CBBAB061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490" name="Picture 7" descr="ไออาร์พีซี / ทีพีไอ">
          <a:extLst>
            <a:ext uri="{FF2B5EF4-FFF2-40B4-BE49-F238E27FC236}">
              <a16:creationId xmlns:a16="http://schemas.microsoft.com/office/drawing/2014/main" id="{0BCE4F1B-A7EF-45A8-B14D-BAE16C60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491" name="Picture 9" descr="สยามสหบริการ">
          <a:extLst>
            <a:ext uri="{FF2B5EF4-FFF2-40B4-BE49-F238E27FC236}">
              <a16:creationId xmlns:a16="http://schemas.microsoft.com/office/drawing/2014/main" id="{2DD81530-3443-45D9-A214-FC1E0701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492" name="Picture 10" descr="ระยองเพียว">
          <a:extLst>
            <a:ext uri="{FF2B5EF4-FFF2-40B4-BE49-F238E27FC236}">
              <a16:creationId xmlns:a16="http://schemas.microsoft.com/office/drawing/2014/main" id="{34D8CDDC-B741-4B4F-A574-278214F6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493" name="Picture 492" descr="chevron_logo2">
          <a:extLst>
            <a:ext uri="{FF2B5EF4-FFF2-40B4-BE49-F238E27FC236}">
              <a16:creationId xmlns:a16="http://schemas.microsoft.com/office/drawing/2014/main" id="{6AC049DE-C55C-4183-B201-2C47436C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494" name="Picture 1">
          <a:extLst>
            <a:ext uri="{FF2B5EF4-FFF2-40B4-BE49-F238E27FC236}">
              <a16:creationId xmlns:a16="http://schemas.microsoft.com/office/drawing/2014/main" id="{7863B296-4F32-4D7B-AE8F-B9DA6090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495" name="Picture 1">
          <a:extLst>
            <a:ext uri="{FF2B5EF4-FFF2-40B4-BE49-F238E27FC236}">
              <a16:creationId xmlns:a16="http://schemas.microsoft.com/office/drawing/2014/main" id="{9FB06D31-CAED-45A2-990A-42B784091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B0D981BB-2062-4392-9074-CBAD966BE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497" name="Picture 496" descr="eppo-by2-1">
          <a:extLst>
            <a:ext uri="{FF2B5EF4-FFF2-40B4-BE49-F238E27FC236}">
              <a16:creationId xmlns:a16="http://schemas.microsoft.com/office/drawing/2014/main" id="{350C0B8F-74D2-46D8-8A49-FE9986E2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498" name="Picture 2" descr="ปตท.">
          <a:extLst>
            <a:ext uri="{FF2B5EF4-FFF2-40B4-BE49-F238E27FC236}">
              <a16:creationId xmlns:a16="http://schemas.microsoft.com/office/drawing/2014/main" id="{BFB8AAD5-D529-4D7A-9B77-1015CAAE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499" name="Picture 3" descr="บางจาก">
          <a:extLst>
            <a:ext uri="{FF2B5EF4-FFF2-40B4-BE49-F238E27FC236}">
              <a16:creationId xmlns:a16="http://schemas.microsoft.com/office/drawing/2014/main" id="{E728A757-A5E5-4DCB-B1B1-EE8BDB82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00" name="Picture 4" descr="เชลล์">
          <a:extLst>
            <a:ext uri="{FF2B5EF4-FFF2-40B4-BE49-F238E27FC236}">
              <a16:creationId xmlns:a16="http://schemas.microsoft.com/office/drawing/2014/main" id="{BD79A3AE-0C03-454F-A8F9-1ED47CF4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501" name="Picture 7" descr="ไออาร์พีซี / ทีพีไอ">
          <a:extLst>
            <a:ext uri="{FF2B5EF4-FFF2-40B4-BE49-F238E27FC236}">
              <a16:creationId xmlns:a16="http://schemas.microsoft.com/office/drawing/2014/main" id="{B53C6F42-185D-4F9E-A851-F7AFBBFB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02" name="Picture 9" descr="สยามสหบริการ">
          <a:extLst>
            <a:ext uri="{FF2B5EF4-FFF2-40B4-BE49-F238E27FC236}">
              <a16:creationId xmlns:a16="http://schemas.microsoft.com/office/drawing/2014/main" id="{F8964D7F-A4B8-4718-9C5F-93DD1B15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03" name="Picture 10" descr="ระยองเพียว">
          <a:extLst>
            <a:ext uri="{FF2B5EF4-FFF2-40B4-BE49-F238E27FC236}">
              <a16:creationId xmlns:a16="http://schemas.microsoft.com/office/drawing/2014/main" id="{D14CBB96-E361-458F-A8B8-488467A8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04" name="Picture 503" descr="chevron_logo2">
          <a:extLst>
            <a:ext uri="{FF2B5EF4-FFF2-40B4-BE49-F238E27FC236}">
              <a16:creationId xmlns:a16="http://schemas.microsoft.com/office/drawing/2014/main" id="{06050D15-078C-4776-AD82-70162165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05" name="Picture 1">
          <a:extLst>
            <a:ext uri="{FF2B5EF4-FFF2-40B4-BE49-F238E27FC236}">
              <a16:creationId xmlns:a16="http://schemas.microsoft.com/office/drawing/2014/main" id="{8BC86A0E-771D-435B-9C47-FF4E848F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06" name="Picture 1">
          <a:extLst>
            <a:ext uri="{FF2B5EF4-FFF2-40B4-BE49-F238E27FC236}">
              <a16:creationId xmlns:a16="http://schemas.microsoft.com/office/drawing/2014/main" id="{489EA854-A606-46EF-B6B3-DCCAE8EB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0812356A-F86D-40E9-A7C4-323B5C0E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08" name="Picture 507" descr="eppo-by2-1">
          <a:extLst>
            <a:ext uri="{FF2B5EF4-FFF2-40B4-BE49-F238E27FC236}">
              <a16:creationId xmlns:a16="http://schemas.microsoft.com/office/drawing/2014/main" id="{EBA2E31F-F693-421A-B7BF-73C68DD0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09" name="Picture 2" descr="ปตท.">
          <a:extLst>
            <a:ext uri="{FF2B5EF4-FFF2-40B4-BE49-F238E27FC236}">
              <a16:creationId xmlns:a16="http://schemas.microsoft.com/office/drawing/2014/main" id="{D49FD0E9-CDEC-41BF-A079-873F2B22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10" name="Picture 3" descr="บางจาก">
          <a:extLst>
            <a:ext uri="{FF2B5EF4-FFF2-40B4-BE49-F238E27FC236}">
              <a16:creationId xmlns:a16="http://schemas.microsoft.com/office/drawing/2014/main" id="{0A622464-07E9-42E8-B60E-D0F8EF2F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11" name="Picture 4" descr="เชลล์">
          <a:extLst>
            <a:ext uri="{FF2B5EF4-FFF2-40B4-BE49-F238E27FC236}">
              <a16:creationId xmlns:a16="http://schemas.microsoft.com/office/drawing/2014/main" id="{C82EE8A4-6B56-414D-8022-B790EA3D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512" name="Picture 7" descr="ไออาร์พีซี / ทีพีไอ">
          <a:extLst>
            <a:ext uri="{FF2B5EF4-FFF2-40B4-BE49-F238E27FC236}">
              <a16:creationId xmlns:a16="http://schemas.microsoft.com/office/drawing/2014/main" id="{BFC51812-C73B-4047-8E71-520C8D71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13" name="Picture 9" descr="สยามสหบริการ">
          <a:extLst>
            <a:ext uri="{FF2B5EF4-FFF2-40B4-BE49-F238E27FC236}">
              <a16:creationId xmlns:a16="http://schemas.microsoft.com/office/drawing/2014/main" id="{D84A5856-7450-4E33-BC43-C6DC802FA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14" name="Picture 10" descr="ระยองเพียว">
          <a:extLst>
            <a:ext uri="{FF2B5EF4-FFF2-40B4-BE49-F238E27FC236}">
              <a16:creationId xmlns:a16="http://schemas.microsoft.com/office/drawing/2014/main" id="{73BDDF11-14EA-48EE-B142-42CA39C9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15" name="Picture 514" descr="chevron_logo2">
          <a:extLst>
            <a:ext uri="{FF2B5EF4-FFF2-40B4-BE49-F238E27FC236}">
              <a16:creationId xmlns:a16="http://schemas.microsoft.com/office/drawing/2014/main" id="{8AE86665-2286-4EFB-8EEE-C64DD06A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16" name="Picture 1">
          <a:extLst>
            <a:ext uri="{FF2B5EF4-FFF2-40B4-BE49-F238E27FC236}">
              <a16:creationId xmlns:a16="http://schemas.microsoft.com/office/drawing/2014/main" id="{A066B3C9-8572-41C5-8C94-E26E334B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17" name="Picture 1">
          <a:extLst>
            <a:ext uri="{FF2B5EF4-FFF2-40B4-BE49-F238E27FC236}">
              <a16:creationId xmlns:a16="http://schemas.microsoft.com/office/drawing/2014/main" id="{D72A7B84-0792-4884-8E4B-E853CDF8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E488F61D-826C-42D9-86B9-6BC305CA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19" name="Picture 518" descr="eppo-by2-1">
          <a:extLst>
            <a:ext uri="{FF2B5EF4-FFF2-40B4-BE49-F238E27FC236}">
              <a16:creationId xmlns:a16="http://schemas.microsoft.com/office/drawing/2014/main" id="{69EFB854-C5C2-4665-9241-4BFB1DD95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20" name="Picture 2" descr="ปตท.">
          <a:extLst>
            <a:ext uri="{FF2B5EF4-FFF2-40B4-BE49-F238E27FC236}">
              <a16:creationId xmlns:a16="http://schemas.microsoft.com/office/drawing/2014/main" id="{0E01103B-985B-401D-BED2-9590D956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21" name="Picture 3" descr="บางจาก">
          <a:extLst>
            <a:ext uri="{FF2B5EF4-FFF2-40B4-BE49-F238E27FC236}">
              <a16:creationId xmlns:a16="http://schemas.microsoft.com/office/drawing/2014/main" id="{3A87E850-4315-4E86-9C36-9997CD39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22" name="Picture 4" descr="เชลล์">
          <a:extLst>
            <a:ext uri="{FF2B5EF4-FFF2-40B4-BE49-F238E27FC236}">
              <a16:creationId xmlns:a16="http://schemas.microsoft.com/office/drawing/2014/main" id="{E4A57B69-AE48-4A42-919C-F030726B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523" name="Picture 7" descr="ไออาร์พีซี / ทีพีไอ">
          <a:extLst>
            <a:ext uri="{FF2B5EF4-FFF2-40B4-BE49-F238E27FC236}">
              <a16:creationId xmlns:a16="http://schemas.microsoft.com/office/drawing/2014/main" id="{B066C782-3422-4C2E-9C48-5B1D38B94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24" name="Picture 9" descr="สยามสหบริการ">
          <a:extLst>
            <a:ext uri="{FF2B5EF4-FFF2-40B4-BE49-F238E27FC236}">
              <a16:creationId xmlns:a16="http://schemas.microsoft.com/office/drawing/2014/main" id="{BE45E76B-A178-4C86-885D-F1581E54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25" name="Picture 10" descr="ระยองเพียว">
          <a:extLst>
            <a:ext uri="{FF2B5EF4-FFF2-40B4-BE49-F238E27FC236}">
              <a16:creationId xmlns:a16="http://schemas.microsoft.com/office/drawing/2014/main" id="{ACB56ED4-3B1D-42D5-B0D8-A78B3599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26" name="Picture 525" descr="chevron_logo2">
          <a:extLst>
            <a:ext uri="{FF2B5EF4-FFF2-40B4-BE49-F238E27FC236}">
              <a16:creationId xmlns:a16="http://schemas.microsoft.com/office/drawing/2014/main" id="{8E9118D8-8F4A-409E-A43D-9F795DF15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27" name="Picture 1">
          <a:extLst>
            <a:ext uri="{FF2B5EF4-FFF2-40B4-BE49-F238E27FC236}">
              <a16:creationId xmlns:a16="http://schemas.microsoft.com/office/drawing/2014/main" id="{A5AC3C44-C8B4-469C-9CEE-C53AC7105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28" name="Picture 1">
          <a:extLst>
            <a:ext uri="{FF2B5EF4-FFF2-40B4-BE49-F238E27FC236}">
              <a16:creationId xmlns:a16="http://schemas.microsoft.com/office/drawing/2014/main" id="{B3016FD8-CE5B-4DBE-B7FA-5DE01865F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3AC72BD7-3E5A-4FC3-9D3F-4CBB90C21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96" name="Picture 595" descr="eppo-by2-1">
          <a:extLst>
            <a:ext uri="{FF2B5EF4-FFF2-40B4-BE49-F238E27FC236}">
              <a16:creationId xmlns:a16="http://schemas.microsoft.com/office/drawing/2014/main" id="{6E8B4940-1DE5-457A-9A7C-EA1182D9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97" name="Picture 596" descr="ปตท.">
          <a:extLst>
            <a:ext uri="{FF2B5EF4-FFF2-40B4-BE49-F238E27FC236}">
              <a16:creationId xmlns:a16="http://schemas.microsoft.com/office/drawing/2014/main" id="{9F26C9D7-2177-4FE7-AEEC-8F4AA867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98" name="Picture 597" descr="บางจาก">
          <a:extLst>
            <a:ext uri="{FF2B5EF4-FFF2-40B4-BE49-F238E27FC236}">
              <a16:creationId xmlns:a16="http://schemas.microsoft.com/office/drawing/2014/main" id="{44291857-AAC7-4908-ADB8-1D088D60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99" name="Picture 598" descr="เชลล์">
          <a:extLst>
            <a:ext uri="{FF2B5EF4-FFF2-40B4-BE49-F238E27FC236}">
              <a16:creationId xmlns:a16="http://schemas.microsoft.com/office/drawing/2014/main" id="{4684597F-E930-48EF-83C6-48BA1DEE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600" name="Picture 7" descr="ไออาร์พีซี / ทีพีไอ">
          <a:extLst>
            <a:ext uri="{FF2B5EF4-FFF2-40B4-BE49-F238E27FC236}">
              <a16:creationId xmlns:a16="http://schemas.microsoft.com/office/drawing/2014/main" id="{C34D70A8-54D3-4522-B000-39D70959D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01" name="Picture 9" descr="สยามสหบริการ">
          <a:extLst>
            <a:ext uri="{FF2B5EF4-FFF2-40B4-BE49-F238E27FC236}">
              <a16:creationId xmlns:a16="http://schemas.microsoft.com/office/drawing/2014/main" id="{02BAB102-CA7A-493E-8103-BF0E1A84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02" name="Picture 10" descr="ระยองเพียว">
          <a:extLst>
            <a:ext uri="{FF2B5EF4-FFF2-40B4-BE49-F238E27FC236}">
              <a16:creationId xmlns:a16="http://schemas.microsoft.com/office/drawing/2014/main" id="{EDE03EA2-FC5A-456F-B761-488AB58D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03" name="Picture 602" descr="chevron_logo2">
          <a:extLst>
            <a:ext uri="{FF2B5EF4-FFF2-40B4-BE49-F238E27FC236}">
              <a16:creationId xmlns:a16="http://schemas.microsoft.com/office/drawing/2014/main" id="{30E0E80D-700A-4D6C-9A09-F84937B8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04" name="Picture 1">
          <a:extLst>
            <a:ext uri="{FF2B5EF4-FFF2-40B4-BE49-F238E27FC236}">
              <a16:creationId xmlns:a16="http://schemas.microsoft.com/office/drawing/2014/main" id="{D6EF6436-04E3-444B-8E4E-C08222B7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05" name="Picture 1">
          <a:extLst>
            <a:ext uri="{FF2B5EF4-FFF2-40B4-BE49-F238E27FC236}">
              <a16:creationId xmlns:a16="http://schemas.microsoft.com/office/drawing/2014/main" id="{06B135C3-1671-43A0-9EFC-F951664F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2D0F456C-F2DF-4746-A38B-BC1D1DD1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07" name="Picture 606" descr="eppo-by2-1">
          <a:extLst>
            <a:ext uri="{FF2B5EF4-FFF2-40B4-BE49-F238E27FC236}">
              <a16:creationId xmlns:a16="http://schemas.microsoft.com/office/drawing/2014/main" id="{1498644D-6999-4A19-80B5-D2865FDA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08" name="Picture 2" descr="ปตท.">
          <a:extLst>
            <a:ext uri="{FF2B5EF4-FFF2-40B4-BE49-F238E27FC236}">
              <a16:creationId xmlns:a16="http://schemas.microsoft.com/office/drawing/2014/main" id="{5274DA9A-E8E4-4795-A962-EF329263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09" name="Picture 3" descr="บางจาก">
          <a:extLst>
            <a:ext uri="{FF2B5EF4-FFF2-40B4-BE49-F238E27FC236}">
              <a16:creationId xmlns:a16="http://schemas.microsoft.com/office/drawing/2014/main" id="{2723BAB4-0184-480E-83BF-FDF192279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10" name="Picture 4" descr="เชลล์">
          <a:extLst>
            <a:ext uri="{FF2B5EF4-FFF2-40B4-BE49-F238E27FC236}">
              <a16:creationId xmlns:a16="http://schemas.microsoft.com/office/drawing/2014/main" id="{929E0B13-C295-464E-B6B7-2978BBC7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611" name="Picture 7" descr="ไออาร์พีซี / ทีพีไอ">
          <a:extLst>
            <a:ext uri="{FF2B5EF4-FFF2-40B4-BE49-F238E27FC236}">
              <a16:creationId xmlns:a16="http://schemas.microsoft.com/office/drawing/2014/main" id="{B909A5DA-B108-4683-9FB9-CB441D9F9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12" name="Picture 9" descr="สยามสหบริการ">
          <a:extLst>
            <a:ext uri="{FF2B5EF4-FFF2-40B4-BE49-F238E27FC236}">
              <a16:creationId xmlns:a16="http://schemas.microsoft.com/office/drawing/2014/main" id="{9D506583-6523-4D89-B190-E70200DE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13" name="Picture 10" descr="ระยองเพียว">
          <a:extLst>
            <a:ext uri="{FF2B5EF4-FFF2-40B4-BE49-F238E27FC236}">
              <a16:creationId xmlns:a16="http://schemas.microsoft.com/office/drawing/2014/main" id="{620E861D-3D4D-4D3C-8BFF-4E1A3E924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14" name="Picture 613" descr="chevron_logo2">
          <a:extLst>
            <a:ext uri="{FF2B5EF4-FFF2-40B4-BE49-F238E27FC236}">
              <a16:creationId xmlns:a16="http://schemas.microsoft.com/office/drawing/2014/main" id="{DC62F45D-8E2B-4FA6-9AF7-1EBF0A82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15" name="Picture 1">
          <a:extLst>
            <a:ext uri="{FF2B5EF4-FFF2-40B4-BE49-F238E27FC236}">
              <a16:creationId xmlns:a16="http://schemas.microsoft.com/office/drawing/2014/main" id="{53B299D4-CEF2-4D00-AC6D-60C2CC164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16" name="Picture 1">
          <a:extLst>
            <a:ext uri="{FF2B5EF4-FFF2-40B4-BE49-F238E27FC236}">
              <a16:creationId xmlns:a16="http://schemas.microsoft.com/office/drawing/2014/main" id="{469CCF74-3026-407C-ACF3-0D4CA786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BCDCDF28-00C8-44B7-8032-87E9C73F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18" name="Picture 617" descr="eppo-by2-1">
          <a:extLst>
            <a:ext uri="{FF2B5EF4-FFF2-40B4-BE49-F238E27FC236}">
              <a16:creationId xmlns:a16="http://schemas.microsoft.com/office/drawing/2014/main" id="{A218D63D-2BD7-455E-9B8E-79B42EDE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19" name="Picture 2" descr="ปตท.">
          <a:extLst>
            <a:ext uri="{FF2B5EF4-FFF2-40B4-BE49-F238E27FC236}">
              <a16:creationId xmlns:a16="http://schemas.microsoft.com/office/drawing/2014/main" id="{42ECCB0D-9085-4DDB-8C1B-AB5F67B9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20" name="Picture 3" descr="บางจาก">
          <a:extLst>
            <a:ext uri="{FF2B5EF4-FFF2-40B4-BE49-F238E27FC236}">
              <a16:creationId xmlns:a16="http://schemas.microsoft.com/office/drawing/2014/main" id="{B1F0A521-E2B1-4A1F-A1B1-4CB4396B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21" name="Picture 4" descr="เชลล์">
          <a:extLst>
            <a:ext uri="{FF2B5EF4-FFF2-40B4-BE49-F238E27FC236}">
              <a16:creationId xmlns:a16="http://schemas.microsoft.com/office/drawing/2014/main" id="{4C0B1AB9-3BEC-4B0C-B454-4DB52AF7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622" name="Picture 7" descr="ไออาร์พีซี / ทีพีไอ">
          <a:extLst>
            <a:ext uri="{FF2B5EF4-FFF2-40B4-BE49-F238E27FC236}">
              <a16:creationId xmlns:a16="http://schemas.microsoft.com/office/drawing/2014/main" id="{4AB7C942-8205-456F-8E33-9FEE1B48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23" name="Picture 9" descr="สยามสหบริการ">
          <a:extLst>
            <a:ext uri="{FF2B5EF4-FFF2-40B4-BE49-F238E27FC236}">
              <a16:creationId xmlns:a16="http://schemas.microsoft.com/office/drawing/2014/main" id="{854D5955-F50D-4FFD-A5F9-900A81FF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24" name="Picture 10" descr="ระยองเพียว">
          <a:extLst>
            <a:ext uri="{FF2B5EF4-FFF2-40B4-BE49-F238E27FC236}">
              <a16:creationId xmlns:a16="http://schemas.microsoft.com/office/drawing/2014/main" id="{A8E06C1F-99EB-4B0A-92DB-EDA9121A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25" name="Picture 624" descr="chevron_logo2">
          <a:extLst>
            <a:ext uri="{FF2B5EF4-FFF2-40B4-BE49-F238E27FC236}">
              <a16:creationId xmlns:a16="http://schemas.microsoft.com/office/drawing/2014/main" id="{3E92E1FB-4600-4796-91F5-9AD21D61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26" name="Picture 1">
          <a:extLst>
            <a:ext uri="{FF2B5EF4-FFF2-40B4-BE49-F238E27FC236}">
              <a16:creationId xmlns:a16="http://schemas.microsoft.com/office/drawing/2014/main" id="{BC076F5B-6D54-4400-8909-AB700DA36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27" name="Picture 1">
          <a:extLst>
            <a:ext uri="{FF2B5EF4-FFF2-40B4-BE49-F238E27FC236}">
              <a16:creationId xmlns:a16="http://schemas.microsoft.com/office/drawing/2014/main" id="{4E70A1F1-9839-4D41-9B4C-F46821DB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EEF1A32B-7341-4B9D-A9D5-B9409849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29" name="Picture 628" descr="eppo-by2-1">
          <a:extLst>
            <a:ext uri="{FF2B5EF4-FFF2-40B4-BE49-F238E27FC236}">
              <a16:creationId xmlns:a16="http://schemas.microsoft.com/office/drawing/2014/main" id="{6B783252-E5A4-40F1-BF80-5F7B98B7C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30" name="Picture 2" descr="ปตท.">
          <a:extLst>
            <a:ext uri="{FF2B5EF4-FFF2-40B4-BE49-F238E27FC236}">
              <a16:creationId xmlns:a16="http://schemas.microsoft.com/office/drawing/2014/main" id="{84E593F6-F81C-4117-86AF-30710085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31" name="Picture 3" descr="บางจาก">
          <a:extLst>
            <a:ext uri="{FF2B5EF4-FFF2-40B4-BE49-F238E27FC236}">
              <a16:creationId xmlns:a16="http://schemas.microsoft.com/office/drawing/2014/main" id="{5EB854C5-4FC2-453B-BFEE-A808AFE0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32" name="Picture 4" descr="เชลล์">
          <a:extLst>
            <a:ext uri="{FF2B5EF4-FFF2-40B4-BE49-F238E27FC236}">
              <a16:creationId xmlns:a16="http://schemas.microsoft.com/office/drawing/2014/main" id="{054E0BEB-E323-4E2C-ACE9-193379D1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633" name="Picture 7" descr="ไออาร์พีซี / ทีพีไอ">
          <a:extLst>
            <a:ext uri="{FF2B5EF4-FFF2-40B4-BE49-F238E27FC236}">
              <a16:creationId xmlns:a16="http://schemas.microsoft.com/office/drawing/2014/main" id="{B7F64416-19AA-4188-BD8E-C3F97C13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34" name="Picture 9" descr="สยามสหบริการ">
          <a:extLst>
            <a:ext uri="{FF2B5EF4-FFF2-40B4-BE49-F238E27FC236}">
              <a16:creationId xmlns:a16="http://schemas.microsoft.com/office/drawing/2014/main" id="{C60DC6B5-4694-4954-A84B-B4EE404CF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35" name="Picture 10" descr="ระยองเพียว">
          <a:extLst>
            <a:ext uri="{FF2B5EF4-FFF2-40B4-BE49-F238E27FC236}">
              <a16:creationId xmlns:a16="http://schemas.microsoft.com/office/drawing/2014/main" id="{3FDEA97F-646F-48C5-8155-32109796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36" name="Picture 635" descr="chevron_logo2">
          <a:extLst>
            <a:ext uri="{FF2B5EF4-FFF2-40B4-BE49-F238E27FC236}">
              <a16:creationId xmlns:a16="http://schemas.microsoft.com/office/drawing/2014/main" id="{BCB8E154-10DF-4261-960E-675A074D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37" name="Picture 1">
          <a:extLst>
            <a:ext uri="{FF2B5EF4-FFF2-40B4-BE49-F238E27FC236}">
              <a16:creationId xmlns:a16="http://schemas.microsoft.com/office/drawing/2014/main" id="{84339061-F167-4B87-8075-D94E8DA5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38" name="Picture 1">
          <a:extLst>
            <a:ext uri="{FF2B5EF4-FFF2-40B4-BE49-F238E27FC236}">
              <a16:creationId xmlns:a16="http://schemas.microsoft.com/office/drawing/2014/main" id="{82574C28-08A7-42D2-9D72-A02CAF967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32581D13-30AA-4B25-BC13-3920AAF89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40" name="Picture 639" descr="eppo-by2-1">
          <a:extLst>
            <a:ext uri="{FF2B5EF4-FFF2-40B4-BE49-F238E27FC236}">
              <a16:creationId xmlns:a16="http://schemas.microsoft.com/office/drawing/2014/main" id="{CA2A0F41-3E1A-4C53-AFC9-1B2E5342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41" name="Picture 2" descr="ปตท.">
          <a:extLst>
            <a:ext uri="{FF2B5EF4-FFF2-40B4-BE49-F238E27FC236}">
              <a16:creationId xmlns:a16="http://schemas.microsoft.com/office/drawing/2014/main" id="{B6243359-DC64-4151-BE3D-6F6128F6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42" name="Picture 3" descr="บางจาก">
          <a:extLst>
            <a:ext uri="{FF2B5EF4-FFF2-40B4-BE49-F238E27FC236}">
              <a16:creationId xmlns:a16="http://schemas.microsoft.com/office/drawing/2014/main" id="{2AC5E568-18FB-4523-AD92-FE47BCED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43" name="Picture 4" descr="เชลล์">
          <a:extLst>
            <a:ext uri="{FF2B5EF4-FFF2-40B4-BE49-F238E27FC236}">
              <a16:creationId xmlns:a16="http://schemas.microsoft.com/office/drawing/2014/main" id="{0D05A9FD-BA67-4F78-8D0F-DD3616E6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644" name="Picture 7" descr="ไออาร์พีซี / ทีพีไอ">
          <a:extLst>
            <a:ext uri="{FF2B5EF4-FFF2-40B4-BE49-F238E27FC236}">
              <a16:creationId xmlns:a16="http://schemas.microsoft.com/office/drawing/2014/main" id="{E7A015F1-9A4B-4054-9451-F3448309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45" name="Picture 9" descr="สยามสหบริการ">
          <a:extLst>
            <a:ext uri="{FF2B5EF4-FFF2-40B4-BE49-F238E27FC236}">
              <a16:creationId xmlns:a16="http://schemas.microsoft.com/office/drawing/2014/main" id="{E4B081F1-AC98-4BA5-930F-1EBC435D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46" name="Picture 10" descr="ระยองเพียว">
          <a:extLst>
            <a:ext uri="{FF2B5EF4-FFF2-40B4-BE49-F238E27FC236}">
              <a16:creationId xmlns:a16="http://schemas.microsoft.com/office/drawing/2014/main" id="{A2EBFD7B-A575-43BA-BED2-B25D341F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47" name="Picture 646" descr="chevron_logo2">
          <a:extLst>
            <a:ext uri="{FF2B5EF4-FFF2-40B4-BE49-F238E27FC236}">
              <a16:creationId xmlns:a16="http://schemas.microsoft.com/office/drawing/2014/main" id="{4738AD82-C53C-4E84-94F8-B0554D18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48" name="Picture 1">
          <a:extLst>
            <a:ext uri="{FF2B5EF4-FFF2-40B4-BE49-F238E27FC236}">
              <a16:creationId xmlns:a16="http://schemas.microsoft.com/office/drawing/2014/main" id="{A424930B-D892-4477-8FB9-82B8F3C26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49" name="Picture 1">
          <a:extLst>
            <a:ext uri="{FF2B5EF4-FFF2-40B4-BE49-F238E27FC236}">
              <a16:creationId xmlns:a16="http://schemas.microsoft.com/office/drawing/2014/main" id="{7C3D943B-A807-4A12-BC08-20872BA9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53E41577-7720-4D40-AA09-9763D815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51" name="Picture 650" descr="eppo-by2-1">
          <a:extLst>
            <a:ext uri="{FF2B5EF4-FFF2-40B4-BE49-F238E27FC236}">
              <a16:creationId xmlns:a16="http://schemas.microsoft.com/office/drawing/2014/main" id="{3F8BAB4C-BD5F-4701-8B5D-68E75B0F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52" name="Picture 2" descr="ปตท.">
          <a:extLst>
            <a:ext uri="{FF2B5EF4-FFF2-40B4-BE49-F238E27FC236}">
              <a16:creationId xmlns:a16="http://schemas.microsoft.com/office/drawing/2014/main" id="{6FF50C6E-1CA9-4889-82E4-65BD7012A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53" name="Picture 3" descr="บางจาก">
          <a:extLst>
            <a:ext uri="{FF2B5EF4-FFF2-40B4-BE49-F238E27FC236}">
              <a16:creationId xmlns:a16="http://schemas.microsoft.com/office/drawing/2014/main" id="{6EAC7C52-0717-400E-B954-B1EA50AF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54" name="Picture 4" descr="เชลล์">
          <a:extLst>
            <a:ext uri="{FF2B5EF4-FFF2-40B4-BE49-F238E27FC236}">
              <a16:creationId xmlns:a16="http://schemas.microsoft.com/office/drawing/2014/main" id="{4E7FC61B-87F7-4B58-8C92-34FF3B15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655" name="Picture 7" descr="ไออาร์พีซี / ทีพีไอ">
          <a:extLst>
            <a:ext uri="{FF2B5EF4-FFF2-40B4-BE49-F238E27FC236}">
              <a16:creationId xmlns:a16="http://schemas.microsoft.com/office/drawing/2014/main" id="{DBAACA7C-D804-4885-9B4C-40FC96CF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56" name="Picture 9" descr="สยามสหบริการ">
          <a:extLst>
            <a:ext uri="{FF2B5EF4-FFF2-40B4-BE49-F238E27FC236}">
              <a16:creationId xmlns:a16="http://schemas.microsoft.com/office/drawing/2014/main" id="{F7F4AD65-3E85-4F2A-8868-01B09E02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57" name="Picture 10" descr="ระยองเพียว">
          <a:extLst>
            <a:ext uri="{FF2B5EF4-FFF2-40B4-BE49-F238E27FC236}">
              <a16:creationId xmlns:a16="http://schemas.microsoft.com/office/drawing/2014/main" id="{73BDB077-0FAE-4DB0-9692-3FA80320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58" name="Picture 657" descr="chevron_logo2">
          <a:extLst>
            <a:ext uri="{FF2B5EF4-FFF2-40B4-BE49-F238E27FC236}">
              <a16:creationId xmlns:a16="http://schemas.microsoft.com/office/drawing/2014/main" id="{5E30D90E-59D0-4244-A050-C3A93243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59" name="Picture 1">
          <a:extLst>
            <a:ext uri="{FF2B5EF4-FFF2-40B4-BE49-F238E27FC236}">
              <a16:creationId xmlns:a16="http://schemas.microsoft.com/office/drawing/2014/main" id="{ECCA1DF9-42FD-4C0D-AB11-D37651EEF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60" name="Picture 1">
          <a:extLst>
            <a:ext uri="{FF2B5EF4-FFF2-40B4-BE49-F238E27FC236}">
              <a16:creationId xmlns:a16="http://schemas.microsoft.com/office/drawing/2014/main" id="{A69FFCDD-2567-46D3-9724-1A632569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2C7BDD5C-B1E8-4FFB-B852-C8F593244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62" name="Picture 661" descr="eppo-by2-1">
          <a:extLst>
            <a:ext uri="{FF2B5EF4-FFF2-40B4-BE49-F238E27FC236}">
              <a16:creationId xmlns:a16="http://schemas.microsoft.com/office/drawing/2014/main" id="{675F5CC1-979E-4028-A932-128892C5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63" name="Picture 2" descr="ปตท.">
          <a:extLst>
            <a:ext uri="{FF2B5EF4-FFF2-40B4-BE49-F238E27FC236}">
              <a16:creationId xmlns:a16="http://schemas.microsoft.com/office/drawing/2014/main" id="{BAE12E7E-D8B6-439A-9E99-2143C8CA9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64" name="Picture 3" descr="บางจาก">
          <a:extLst>
            <a:ext uri="{FF2B5EF4-FFF2-40B4-BE49-F238E27FC236}">
              <a16:creationId xmlns:a16="http://schemas.microsoft.com/office/drawing/2014/main" id="{FEBFF084-6603-4BB5-8EAA-45CFBB30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65" name="Picture 4" descr="เชลล์">
          <a:extLst>
            <a:ext uri="{FF2B5EF4-FFF2-40B4-BE49-F238E27FC236}">
              <a16:creationId xmlns:a16="http://schemas.microsoft.com/office/drawing/2014/main" id="{4B146A09-05D9-42B8-BE78-BDF1FAA3A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666" name="Picture 7" descr="ไออาร์พีซี / ทีพีไอ">
          <a:extLst>
            <a:ext uri="{FF2B5EF4-FFF2-40B4-BE49-F238E27FC236}">
              <a16:creationId xmlns:a16="http://schemas.microsoft.com/office/drawing/2014/main" id="{2AF2D8BF-BEE5-4B60-AECB-EB53BC2B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67" name="Picture 9" descr="สยามสหบริการ">
          <a:extLst>
            <a:ext uri="{FF2B5EF4-FFF2-40B4-BE49-F238E27FC236}">
              <a16:creationId xmlns:a16="http://schemas.microsoft.com/office/drawing/2014/main" id="{C1A610D2-00B7-4DE2-AF63-6824BA42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68" name="Picture 10" descr="ระยองเพียว">
          <a:extLst>
            <a:ext uri="{FF2B5EF4-FFF2-40B4-BE49-F238E27FC236}">
              <a16:creationId xmlns:a16="http://schemas.microsoft.com/office/drawing/2014/main" id="{BF148B44-5213-4D04-AE21-522539AA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69" name="Picture 668" descr="chevron_logo2">
          <a:extLst>
            <a:ext uri="{FF2B5EF4-FFF2-40B4-BE49-F238E27FC236}">
              <a16:creationId xmlns:a16="http://schemas.microsoft.com/office/drawing/2014/main" id="{E35FB864-EE9C-477C-A695-924C3CE4A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70" name="Picture 1">
          <a:extLst>
            <a:ext uri="{FF2B5EF4-FFF2-40B4-BE49-F238E27FC236}">
              <a16:creationId xmlns:a16="http://schemas.microsoft.com/office/drawing/2014/main" id="{36972BA0-1D44-4D45-A3C8-B4C0D9C3B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71" name="Picture 1">
          <a:extLst>
            <a:ext uri="{FF2B5EF4-FFF2-40B4-BE49-F238E27FC236}">
              <a16:creationId xmlns:a16="http://schemas.microsoft.com/office/drawing/2014/main" id="{3CE5BE24-F444-4729-A010-9EE2EF88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240F4BDD-EF02-4663-A97C-957F6B6D8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73" name="Picture 672" descr="eppo-by2-1">
          <a:extLst>
            <a:ext uri="{FF2B5EF4-FFF2-40B4-BE49-F238E27FC236}">
              <a16:creationId xmlns:a16="http://schemas.microsoft.com/office/drawing/2014/main" id="{5349AEC0-B8BA-4774-BF77-2EE0E2A1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74" name="Picture 2" descr="ปตท.">
          <a:extLst>
            <a:ext uri="{FF2B5EF4-FFF2-40B4-BE49-F238E27FC236}">
              <a16:creationId xmlns:a16="http://schemas.microsoft.com/office/drawing/2014/main" id="{90AB2497-A2F5-4A67-B14F-8E19F6E8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75" name="Picture 3" descr="บางจาก">
          <a:extLst>
            <a:ext uri="{FF2B5EF4-FFF2-40B4-BE49-F238E27FC236}">
              <a16:creationId xmlns:a16="http://schemas.microsoft.com/office/drawing/2014/main" id="{54710959-3F93-43FF-B459-DEE6A92B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76" name="Picture 4" descr="เชลล์">
          <a:extLst>
            <a:ext uri="{FF2B5EF4-FFF2-40B4-BE49-F238E27FC236}">
              <a16:creationId xmlns:a16="http://schemas.microsoft.com/office/drawing/2014/main" id="{06A44713-FDF6-4880-89D3-6542C096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677" name="Picture 7" descr="ไออาร์พีซี / ทีพีไอ">
          <a:extLst>
            <a:ext uri="{FF2B5EF4-FFF2-40B4-BE49-F238E27FC236}">
              <a16:creationId xmlns:a16="http://schemas.microsoft.com/office/drawing/2014/main" id="{2BFFE04F-A94C-47C9-904B-FA5FBEAA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78" name="Picture 9" descr="สยามสหบริการ">
          <a:extLst>
            <a:ext uri="{FF2B5EF4-FFF2-40B4-BE49-F238E27FC236}">
              <a16:creationId xmlns:a16="http://schemas.microsoft.com/office/drawing/2014/main" id="{984F51E2-822C-48DD-ACC8-EAD47136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79" name="Picture 10" descr="ระยองเพียว">
          <a:extLst>
            <a:ext uri="{FF2B5EF4-FFF2-40B4-BE49-F238E27FC236}">
              <a16:creationId xmlns:a16="http://schemas.microsoft.com/office/drawing/2014/main" id="{C1609FB4-EA76-4C65-9234-9A0FBDE5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80" name="Picture 679" descr="chevron_logo2">
          <a:extLst>
            <a:ext uri="{FF2B5EF4-FFF2-40B4-BE49-F238E27FC236}">
              <a16:creationId xmlns:a16="http://schemas.microsoft.com/office/drawing/2014/main" id="{3AD18F97-9F1F-4D57-836B-3A848CF1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81" name="Picture 1">
          <a:extLst>
            <a:ext uri="{FF2B5EF4-FFF2-40B4-BE49-F238E27FC236}">
              <a16:creationId xmlns:a16="http://schemas.microsoft.com/office/drawing/2014/main" id="{7A378E80-4FD2-4D03-9DBA-5FAF4FE1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82" name="Picture 1">
          <a:extLst>
            <a:ext uri="{FF2B5EF4-FFF2-40B4-BE49-F238E27FC236}">
              <a16:creationId xmlns:a16="http://schemas.microsoft.com/office/drawing/2014/main" id="{789F456B-B272-41AC-97E3-016BF57F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C7555044-1243-4607-A2FA-CB0B26F3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30" name="Picture 529" descr="eppo-by2-1">
          <a:extLst>
            <a:ext uri="{FF2B5EF4-FFF2-40B4-BE49-F238E27FC236}">
              <a16:creationId xmlns:a16="http://schemas.microsoft.com/office/drawing/2014/main" id="{BBE501A6-1A8F-45A7-9DC7-D843A90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31" name="Picture 530" descr="ปตท.">
          <a:extLst>
            <a:ext uri="{FF2B5EF4-FFF2-40B4-BE49-F238E27FC236}">
              <a16:creationId xmlns:a16="http://schemas.microsoft.com/office/drawing/2014/main" id="{5CEF0E18-6CB2-486C-A31F-A12B4B04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32" name="Picture 531" descr="บางจาก">
          <a:extLst>
            <a:ext uri="{FF2B5EF4-FFF2-40B4-BE49-F238E27FC236}">
              <a16:creationId xmlns:a16="http://schemas.microsoft.com/office/drawing/2014/main" id="{D5327DC7-05B5-4FD0-A1B5-01EB4B07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33" name="Picture 532" descr="เชลล์">
          <a:extLst>
            <a:ext uri="{FF2B5EF4-FFF2-40B4-BE49-F238E27FC236}">
              <a16:creationId xmlns:a16="http://schemas.microsoft.com/office/drawing/2014/main" id="{E53FE263-45BC-42F8-8CB2-659E3E3A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534" name="Picture 7" descr="ไออาร์พีซี / ทีพีไอ">
          <a:extLst>
            <a:ext uri="{FF2B5EF4-FFF2-40B4-BE49-F238E27FC236}">
              <a16:creationId xmlns:a16="http://schemas.microsoft.com/office/drawing/2014/main" id="{FB3DE71B-E8B0-447F-BBD5-0B1E541D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35" name="Picture 9" descr="สยามสหบริการ">
          <a:extLst>
            <a:ext uri="{FF2B5EF4-FFF2-40B4-BE49-F238E27FC236}">
              <a16:creationId xmlns:a16="http://schemas.microsoft.com/office/drawing/2014/main" id="{A62E11B2-71EA-4418-8CDC-A8E4BC058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36" name="Picture 10" descr="ระยองเพียว">
          <a:extLst>
            <a:ext uri="{FF2B5EF4-FFF2-40B4-BE49-F238E27FC236}">
              <a16:creationId xmlns:a16="http://schemas.microsoft.com/office/drawing/2014/main" id="{FE257747-A0C5-4D6F-B5C7-2B7D5663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37" name="Picture 536" descr="chevron_logo2">
          <a:extLst>
            <a:ext uri="{FF2B5EF4-FFF2-40B4-BE49-F238E27FC236}">
              <a16:creationId xmlns:a16="http://schemas.microsoft.com/office/drawing/2014/main" id="{F90EC64A-DEDC-40E6-BA67-5FE4B419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38" name="Picture 1">
          <a:extLst>
            <a:ext uri="{FF2B5EF4-FFF2-40B4-BE49-F238E27FC236}">
              <a16:creationId xmlns:a16="http://schemas.microsoft.com/office/drawing/2014/main" id="{4C81671A-1D13-4E86-AE4B-9DB81F2F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39" name="Picture 1">
          <a:extLst>
            <a:ext uri="{FF2B5EF4-FFF2-40B4-BE49-F238E27FC236}">
              <a16:creationId xmlns:a16="http://schemas.microsoft.com/office/drawing/2014/main" id="{97840D56-480D-4D0F-A1F9-3AFF59721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00090586-B35D-49F9-8E77-D2067BAD8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41" name="Picture 540" descr="eppo-by2-1">
          <a:extLst>
            <a:ext uri="{FF2B5EF4-FFF2-40B4-BE49-F238E27FC236}">
              <a16:creationId xmlns:a16="http://schemas.microsoft.com/office/drawing/2014/main" id="{BA1A4888-73DB-40D3-A2BB-C3B61A13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42" name="Picture 2" descr="ปตท.">
          <a:extLst>
            <a:ext uri="{FF2B5EF4-FFF2-40B4-BE49-F238E27FC236}">
              <a16:creationId xmlns:a16="http://schemas.microsoft.com/office/drawing/2014/main" id="{1E3075A8-0ADD-445E-95E1-BB0BFDAA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43" name="Picture 3" descr="บางจาก">
          <a:extLst>
            <a:ext uri="{FF2B5EF4-FFF2-40B4-BE49-F238E27FC236}">
              <a16:creationId xmlns:a16="http://schemas.microsoft.com/office/drawing/2014/main" id="{1536B233-3BE0-4687-A454-FAE798A1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44" name="Picture 4" descr="เชลล์">
          <a:extLst>
            <a:ext uri="{FF2B5EF4-FFF2-40B4-BE49-F238E27FC236}">
              <a16:creationId xmlns:a16="http://schemas.microsoft.com/office/drawing/2014/main" id="{2B057ED4-7DDB-465D-B3E2-65F93F91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765809</xdr:colOff>
      <xdr:row>33</xdr:row>
      <xdr:rowOff>25853</xdr:rowOff>
    </xdr:to>
    <xdr:pic>
      <xdr:nvPicPr>
        <xdr:cNvPr id="545" name="Picture 7" descr="ไออาร์พีซี / ทีพีไอ">
          <a:extLst>
            <a:ext uri="{FF2B5EF4-FFF2-40B4-BE49-F238E27FC236}">
              <a16:creationId xmlns:a16="http://schemas.microsoft.com/office/drawing/2014/main" id="{E46AD6BE-476D-4919-B171-B1074084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2958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46" name="Picture 9" descr="สยามสหบริการ">
          <a:extLst>
            <a:ext uri="{FF2B5EF4-FFF2-40B4-BE49-F238E27FC236}">
              <a16:creationId xmlns:a16="http://schemas.microsoft.com/office/drawing/2014/main" id="{4E013153-0BB9-42EC-AC86-319F1CC8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47" name="Picture 10" descr="ระยองเพียว">
          <a:extLst>
            <a:ext uri="{FF2B5EF4-FFF2-40B4-BE49-F238E27FC236}">
              <a16:creationId xmlns:a16="http://schemas.microsoft.com/office/drawing/2014/main" id="{6D79BAE8-702F-4CE7-B8F2-C04D02633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48" name="Picture 547" descr="chevron_logo2">
          <a:extLst>
            <a:ext uri="{FF2B5EF4-FFF2-40B4-BE49-F238E27FC236}">
              <a16:creationId xmlns:a16="http://schemas.microsoft.com/office/drawing/2014/main" id="{712CBC08-0CAB-46D8-B184-5944FE34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49" name="Picture 1">
          <a:extLst>
            <a:ext uri="{FF2B5EF4-FFF2-40B4-BE49-F238E27FC236}">
              <a16:creationId xmlns:a16="http://schemas.microsoft.com/office/drawing/2014/main" id="{666E77D9-13C2-47CC-8638-FCE44901A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50" name="Picture 1">
          <a:extLst>
            <a:ext uri="{FF2B5EF4-FFF2-40B4-BE49-F238E27FC236}">
              <a16:creationId xmlns:a16="http://schemas.microsoft.com/office/drawing/2014/main" id="{009ECD38-46B1-44DA-BE37-EF6FF396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75FCF938-8E6B-4715-9A07-01C0815A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52" name="Picture 551" descr="eppo-by2-1">
          <a:extLst>
            <a:ext uri="{FF2B5EF4-FFF2-40B4-BE49-F238E27FC236}">
              <a16:creationId xmlns:a16="http://schemas.microsoft.com/office/drawing/2014/main" id="{9084568C-593F-4BDC-B452-B417CDA2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53" name="Picture 2" descr="ปตท.">
          <a:extLst>
            <a:ext uri="{FF2B5EF4-FFF2-40B4-BE49-F238E27FC236}">
              <a16:creationId xmlns:a16="http://schemas.microsoft.com/office/drawing/2014/main" id="{AD3B9CC8-75AB-44F3-A7F3-A7702AE2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54" name="Picture 3" descr="บางจาก">
          <a:extLst>
            <a:ext uri="{FF2B5EF4-FFF2-40B4-BE49-F238E27FC236}">
              <a16:creationId xmlns:a16="http://schemas.microsoft.com/office/drawing/2014/main" id="{EBBE833A-C03E-4B0D-82FF-EB61DA4F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55" name="Picture 4" descr="เชลล์">
          <a:extLst>
            <a:ext uri="{FF2B5EF4-FFF2-40B4-BE49-F238E27FC236}">
              <a16:creationId xmlns:a16="http://schemas.microsoft.com/office/drawing/2014/main" id="{10AA406E-D8F9-473B-88AB-83FF3EBD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556" name="Picture 7" descr="ไออาร์พีซี / ทีพีไอ">
          <a:extLst>
            <a:ext uri="{FF2B5EF4-FFF2-40B4-BE49-F238E27FC236}">
              <a16:creationId xmlns:a16="http://schemas.microsoft.com/office/drawing/2014/main" id="{99450AA6-23EA-4697-9B56-2298EDDEE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57" name="Picture 9" descr="สยามสหบริการ">
          <a:extLst>
            <a:ext uri="{FF2B5EF4-FFF2-40B4-BE49-F238E27FC236}">
              <a16:creationId xmlns:a16="http://schemas.microsoft.com/office/drawing/2014/main" id="{93EDA270-69A0-4A21-972A-DFF01CBC0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58" name="Picture 10" descr="ระยองเพียว">
          <a:extLst>
            <a:ext uri="{FF2B5EF4-FFF2-40B4-BE49-F238E27FC236}">
              <a16:creationId xmlns:a16="http://schemas.microsoft.com/office/drawing/2014/main" id="{C5F6C5FB-54A8-4646-9C9C-005DF758C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59" name="Picture 558" descr="chevron_logo2">
          <a:extLst>
            <a:ext uri="{FF2B5EF4-FFF2-40B4-BE49-F238E27FC236}">
              <a16:creationId xmlns:a16="http://schemas.microsoft.com/office/drawing/2014/main" id="{E02E45CA-546A-4988-98A0-AA766ABE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60" name="Picture 1">
          <a:extLst>
            <a:ext uri="{FF2B5EF4-FFF2-40B4-BE49-F238E27FC236}">
              <a16:creationId xmlns:a16="http://schemas.microsoft.com/office/drawing/2014/main" id="{39C70A30-034F-4EC6-AE6E-42DD3E090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61" name="Picture 1">
          <a:extLst>
            <a:ext uri="{FF2B5EF4-FFF2-40B4-BE49-F238E27FC236}">
              <a16:creationId xmlns:a16="http://schemas.microsoft.com/office/drawing/2014/main" id="{DE791CDD-7FBC-49B4-A2A7-FED0304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3C4AACFF-223E-4E09-9F87-AC71CA86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63" name="Picture 562" descr="eppo-by2-1">
          <a:extLst>
            <a:ext uri="{FF2B5EF4-FFF2-40B4-BE49-F238E27FC236}">
              <a16:creationId xmlns:a16="http://schemas.microsoft.com/office/drawing/2014/main" id="{740BDBDC-F97E-43F4-AE08-F1762D26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64" name="Picture 2" descr="ปตท.">
          <a:extLst>
            <a:ext uri="{FF2B5EF4-FFF2-40B4-BE49-F238E27FC236}">
              <a16:creationId xmlns:a16="http://schemas.microsoft.com/office/drawing/2014/main" id="{65CB0D0E-7F1D-43F0-9035-293A7617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65" name="Picture 3" descr="บางจาก">
          <a:extLst>
            <a:ext uri="{FF2B5EF4-FFF2-40B4-BE49-F238E27FC236}">
              <a16:creationId xmlns:a16="http://schemas.microsoft.com/office/drawing/2014/main" id="{CF2AD26D-563A-49B5-8934-05C47EAF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66" name="Picture 4" descr="เชลล์">
          <a:extLst>
            <a:ext uri="{FF2B5EF4-FFF2-40B4-BE49-F238E27FC236}">
              <a16:creationId xmlns:a16="http://schemas.microsoft.com/office/drawing/2014/main" id="{8ED21A08-8F3F-4DE5-942D-5541CAC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567" name="Picture 7" descr="ไออาร์พีซี / ทีพีไอ">
          <a:extLst>
            <a:ext uri="{FF2B5EF4-FFF2-40B4-BE49-F238E27FC236}">
              <a16:creationId xmlns:a16="http://schemas.microsoft.com/office/drawing/2014/main" id="{D4D802FA-9F54-4B72-ACE4-B3E30E54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68" name="Picture 9" descr="สยามสหบริการ">
          <a:extLst>
            <a:ext uri="{FF2B5EF4-FFF2-40B4-BE49-F238E27FC236}">
              <a16:creationId xmlns:a16="http://schemas.microsoft.com/office/drawing/2014/main" id="{3365929F-0C03-4A6E-A442-9959E7C5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69" name="Picture 10" descr="ระยองเพียว">
          <a:extLst>
            <a:ext uri="{FF2B5EF4-FFF2-40B4-BE49-F238E27FC236}">
              <a16:creationId xmlns:a16="http://schemas.microsoft.com/office/drawing/2014/main" id="{8837DAD1-B82B-4895-A774-DD9010D93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70" name="Picture 569" descr="chevron_logo2">
          <a:extLst>
            <a:ext uri="{FF2B5EF4-FFF2-40B4-BE49-F238E27FC236}">
              <a16:creationId xmlns:a16="http://schemas.microsoft.com/office/drawing/2014/main" id="{6BCE6BB2-0863-410F-9789-BBBC436E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71" name="Picture 1">
          <a:extLst>
            <a:ext uri="{FF2B5EF4-FFF2-40B4-BE49-F238E27FC236}">
              <a16:creationId xmlns:a16="http://schemas.microsoft.com/office/drawing/2014/main" id="{38C395F2-0518-4487-ACCD-71CD4700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72" name="Picture 1">
          <a:extLst>
            <a:ext uri="{FF2B5EF4-FFF2-40B4-BE49-F238E27FC236}">
              <a16:creationId xmlns:a16="http://schemas.microsoft.com/office/drawing/2014/main" id="{62CC08E1-7459-46B4-B368-3B62C78AC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37619531-BC2B-42A0-A29A-04D1C02A1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74" name="Picture 573" descr="eppo-by2-1">
          <a:extLst>
            <a:ext uri="{FF2B5EF4-FFF2-40B4-BE49-F238E27FC236}">
              <a16:creationId xmlns:a16="http://schemas.microsoft.com/office/drawing/2014/main" id="{775FD52F-7AF5-4056-A614-971B5EEC5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75" name="Picture 2" descr="ปตท.">
          <a:extLst>
            <a:ext uri="{FF2B5EF4-FFF2-40B4-BE49-F238E27FC236}">
              <a16:creationId xmlns:a16="http://schemas.microsoft.com/office/drawing/2014/main" id="{D9B5A3ED-613A-42FB-85F1-FAC1714F4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76" name="Picture 3" descr="บางจาก">
          <a:extLst>
            <a:ext uri="{FF2B5EF4-FFF2-40B4-BE49-F238E27FC236}">
              <a16:creationId xmlns:a16="http://schemas.microsoft.com/office/drawing/2014/main" id="{B87D3721-51E1-4310-B113-5A5A5620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77" name="Picture 4" descr="เชลล์">
          <a:extLst>
            <a:ext uri="{FF2B5EF4-FFF2-40B4-BE49-F238E27FC236}">
              <a16:creationId xmlns:a16="http://schemas.microsoft.com/office/drawing/2014/main" id="{0D4C0C45-FFB3-4070-98A5-01D898B8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578" name="Picture 7" descr="ไออาร์พีซี / ทีพีไอ">
          <a:extLst>
            <a:ext uri="{FF2B5EF4-FFF2-40B4-BE49-F238E27FC236}">
              <a16:creationId xmlns:a16="http://schemas.microsoft.com/office/drawing/2014/main" id="{856121A6-534F-4875-8F3B-D4A24547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79" name="Picture 9" descr="สยามสหบริการ">
          <a:extLst>
            <a:ext uri="{FF2B5EF4-FFF2-40B4-BE49-F238E27FC236}">
              <a16:creationId xmlns:a16="http://schemas.microsoft.com/office/drawing/2014/main" id="{F288C28D-3885-4823-B73D-2FE5055D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80" name="Picture 10" descr="ระยองเพียว">
          <a:extLst>
            <a:ext uri="{FF2B5EF4-FFF2-40B4-BE49-F238E27FC236}">
              <a16:creationId xmlns:a16="http://schemas.microsoft.com/office/drawing/2014/main" id="{6EE1288B-847E-412B-8AC1-2708344F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81" name="Picture 580" descr="chevron_logo2">
          <a:extLst>
            <a:ext uri="{FF2B5EF4-FFF2-40B4-BE49-F238E27FC236}">
              <a16:creationId xmlns:a16="http://schemas.microsoft.com/office/drawing/2014/main" id="{40C151DA-7523-4158-84CE-58F98BE7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82" name="Picture 1">
          <a:extLst>
            <a:ext uri="{FF2B5EF4-FFF2-40B4-BE49-F238E27FC236}">
              <a16:creationId xmlns:a16="http://schemas.microsoft.com/office/drawing/2014/main" id="{8C4E6FAD-1CB0-4A70-A43B-B47079D5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83" name="Picture 1">
          <a:extLst>
            <a:ext uri="{FF2B5EF4-FFF2-40B4-BE49-F238E27FC236}">
              <a16:creationId xmlns:a16="http://schemas.microsoft.com/office/drawing/2014/main" id="{3BEB2279-ABB5-4D11-913A-95BA7AA2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03A1B190-F1B7-4D2E-B95B-3A52A675A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585" name="Picture 584" descr="eppo-by2-1">
          <a:extLst>
            <a:ext uri="{FF2B5EF4-FFF2-40B4-BE49-F238E27FC236}">
              <a16:creationId xmlns:a16="http://schemas.microsoft.com/office/drawing/2014/main" id="{069D1D82-56AB-4A0D-B4D1-CB2C1849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586" name="Picture 2" descr="ปตท.">
          <a:extLst>
            <a:ext uri="{FF2B5EF4-FFF2-40B4-BE49-F238E27FC236}">
              <a16:creationId xmlns:a16="http://schemas.microsoft.com/office/drawing/2014/main" id="{4D846F4C-1A71-467C-9897-F9721E25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587" name="Picture 3" descr="บางจาก">
          <a:extLst>
            <a:ext uri="{FF2B5EF4-FFF2-40B4-BE49-F238E27FC236}">
              <a16:creationId xmlns:a16="http://schemas.microsoft.com/office/drawing/2014/main" id="{6A967309-ABA7-47EB-9FD3-F609DCDA8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588" name="Picture 4" descr="เชลล์">
          <a:extLst>
            <a:ext uri="{FF2B5EF4-FFF2-40B4-BE49-F238E27FC236}">
              <a16:creationId xmlns:a16="http://schemas.microsoft.com/office/drawing/2014/main" id="{2FFD9842-EED9-4B2E-BF77-5FF11B683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768191</xdr:colOff>
      <xdr:row>33</xdr:row>
      <xdr:rowOff>25853</xdr:rowOff>
    </xdr:to>
    <xdr:pic>
      <xdr:nvPicPr>
        <xdr:cNvPr id="589" name="Picture 7" descr="ไออาร์พีซี / ทีพีไอ">
          <a:extLst>
            <a:ext uri="{FF2B5EF4-FFF2-40B4-BE49-F238E27FC236}">
              <a16:creationId xmlns:a16="http://schemas.microsoft.com/office/drawing/2014/main" id="{327DC283-8D14-4626-8270-5B071FC9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5340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590" name="Picture 9" descr="สยามสหบริการ">
          <a:extLst>
            <a:ext uri="{FF2B5EF4-FFF2-40B4-BE49-F238E27FC236}">
              <a16:creationId xmlns:a16="http://schemas.microsoft.com/office/drawing/2014/main" id="{7E65CEB2-953D-4D40-9E6D-AB3EFC00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591" name="Picture 10" descr="ระยองเพียว">
          <a:extLst>
            <a:ext uri="{FF2B5EF4-FFF2-40B4-BE49-F238E27FC236}">
              <a16:creationId xmlns:a16="http://schemas.microsoft.com/office/drawing/2014/main" id="{E7C88F2E-06B6-4AEA-A955-78AC914B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592" name="Picture 591" descr="chevron_logo2">
          <a:extLst>
            <a:ext uri="{FF2B5EF4-FFF2-40B4-BE49-F238E27FC236}">
              <a16:creationId xmlns:a16="http://schemas.microsoft.com/office/drawing/2014/main" id="{3D799C20-CE4D-454E-B7F1-2BFFEBAC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593" name="Picture 1">
          <a:extLst>
            <a:ext uri="{FF2B5EF4-FFF2-40B4-BE49-F238E27FC236}">
              <a16:creationId xmlns:a16="http://schemas.microsoft.com/office/drawing/2014/main" id="{F51B3494-10EB-471D-AFA3-B521BF44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594" name="Picture 1">
          <a:extLst>
            <a:ext uri="{FF2B5EF4-FFF2-40B4-BE49-F238E27FC236}">
              <a16:creationId xmlns:a16="http://schemas.microsoft.com/office/drawing/2014/main" id="{A81CF680-5A11-4C2D-AAD8-B31E542A7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B5DA19B1-FE86-4FB3-8A7C-171A503AE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84" name="Picture 683" descr="eppo-by2-1">
          <a:extLst>
            <a:ext uri="{FF2B5EF4-FFF2-40B4-BE49-F238E27FC236}">
              <a16:creationId xmlns:a16="http://schemas.microsoft.com/office/drawing/2014/main" id="{3D10FCC8-EE90-4FE7-AF75-2D86402E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85" name="Picture 2" descr="ปตท.">
          <a:extLst>
            <a:ext uri="{FF2B5EF4-FFF2-40B4-BE49-F238E27FC236}">
              <a16:creationId xmlns:a16="http://schemas.microsoft.com/office/drawing/2014/main" id="{C2FD44CC-5FC1-45B5-82B9-67E9ACA9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86" name="Picture 3" descr="บางจาก">
          <a:extLst>
            <a:ext uri="{FF2B5EF4-FFF2-40B4-BE49-F238E27FC236}">
              <a16:creationId xmlns:a16="http://schemas.microsoft.com/office/drawing/2014/main" id="{072AE0CC-1E05-49A6-AC9F-9E688588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87" name="Picture 4" descr="เชลล์">
          <a:extLst>
            <a:ext uri="{FF2B5EF4-FFF2-40B4-BE49-F238E27FC236}">
              <a16:creationId xmlns:a16="http://schemas.microsoft.com/office/drawing/2014/main" id="{433783F6-D24D-43A5-A6F0-5003F6F7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688" name="Picture 7" descr="ไออาร์พีซี / ทีพีไอ">
          <a:extLst>
            <a:ext uri="{FF2B5EF4-FFF2-40B4-BE49-F238E27FC236}">
              <a16:creationId xmlns:a16="http://schemas.microsoft.com/office/drawing/2014/main" id="{A8E7206A-5CAF-4E87-B7F6-E38C67CF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689" name="Picture 9" descr="สยามสหบริการ">
          <a:extLst>
            <a:ext uri="{FF2B5EF4-FFF2-40B4-BE49-F238E27FC236}">
              <a16:creationId xmlns:a16="http://schemas.microsoft.com/office/drawing/2014/main" id="{E3034F2A-FB8F-469E-8D8B-1D8DAC5A6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690" name="Picture 10" descr="ระยองเพียว">
          <a:extLst>
            <a:ext uri="{FF2B5EF4-FFF2-40B4-BE49-F238E27FC236}">
              <a16:creationId xmlns:a16="http://schemas.microsoft.com/office/drawing/2014/main" id="{4B640AF7-0664-4AC2-AC3F-1756F79A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691" name="Picture 690" descr="chevron_logo2">
          <a:extLst>
            <a:ext uri="{FF2B5EF4-FFF2-40B4-BE49-F238E27FC236}">
              <a16:creationId xmlns:a16="http://schemas.microsoft.com/office/drawing/2014/main" id="{33582D4C-E685-4EF0-ABFE-E273D96F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692" name="Picture 1">
          <a:extLst>
            <a:ext uri="{FF2B5EF4-FFF2-40B4-BE49-F238E27FC236}">
              <a16:creationId xmlns:a16="http://schemas.microsoft.com/office/drawing/2014/main" id="{C5EF931F-2BAE-4180-B812-34BD1CF20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693" name="Picture 1">
          <a:extLst>
            <a:ext uri="{FF2B5EF4-FFF2-40B4-BE49-F238E27FC236}">
              <a16:creationId xmlns:a16="http://schemas.microsoft.com/office/drawing/2014/main" id="{E54C6AC2-910A-48E3-836D-A199AD28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29B060B5-DF25-45B8-9376-2297C163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695" name="Picture 694" descr="eppo-by2-1">
          <a:extLst>
            <a:ext uri="{FF2B5EF4-FFF2-40B4-BE49-F238E27FC236}">
              <a16:creationId xmlns:a16="http://schemas.microsoft.com/office/drawing/2014/main" id="{687152A8-438E-4773-B163-9DDB73954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696" name="Picture 2" descr="ปตท.">
          <a:extLst>
            <a:ext uri="{FF2B5EF4-FFF2-40B4-BE49-F238E27FC236}">
              <a16:creationId xmlns:a16="http://schemas.microsoft.com/office/drawing/2014/main" id="{9A5C26E8-5EE2-47A0-8D9C-31A0DE92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697" name="Picture 3" descr="บางจาก">
          <a:extLst>
            <a:ext uri="{FF2B5EF4-FFF2-40B4-BE49-F238E27FC236}">
              <a16:creationId xmlns:a16="http://schemas.microsoft.com/office/drawing/2014/main" id="{000829D4-144B-4BDE-ADA6-57FD40F7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698" name="Picture 4" descr="เชลล์">
          <a:extLst>
            <a:ext uri="{FF2B5EF4-FFF2-40B4-BE49-F238E27FC236}">
              <a16:creationId xmlns:a16="http://schemas.microsoft.com/office/drawing/2014/main" id="{08142E54-68D3-48C4-B884-B98DDFCA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699" name="Picture 7" descr="ไออาร์พีซี / ทีพีไอ">
          <a:extLst>
            <a:ext uri="{FF2B5EF4-FFF2-40B4-BE49-F238E27FC236}">
              <a16:creationId xmlns:a16="http://schemas.microsoft.com/office/drawing/2014/main" id="{A1B070CD-4781-49E7-B3B5-BE819B9D1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00" name="Picture 9" descr="สยามสหบริการ">
          <a:extLst>
            <a:ext uri="{FF2B5EF4-FFF2-40B4-BE49-F238E27FC236}">
              <a16:creationId xmlns:a16="http://schemas.microsoft.com/office/drawing/2014/main" id="{473737B7-DC6C-4ADA-8A75-954724EA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701" name="Picture 10" descr="ระยองเพียว">
          <a:extLst>
            <a:ext uri="{FF2B5EF4-FFF2-40B4-BE49-F238E27FC236}">
              <a16:creationId xmlns:a16="http://schemas.microsoft.com/office/drawing/2014/main" id="{69D12D36-6B52-4432-9E7E-DB9ADD1F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702" name="Picture 701" descr="chevron_logo2">
          <a:extLst>
            <a:ext uri="{FF2B5EF4-FFF2-40B4-BE49-F238E27FC236}">
              <a16:creationId xmlns:a16="http://schemas.microsoft.com/office/drawing/2014/main" id="{A73E30CD-F06F-480C-A30C-A65BE4631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703" name="Picture 1">
          <a:extLst>
            <a:ext uri="{FF2B5EF4-FFF2-40B4-BE49-F238E27FC236}">
              <a16:creationId xmlns:a16="http://schemas.microsoft.com/office/drawing/2014/main" id="{738A3DC2-E621-4FD3-BE9F-83C0AE61B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704" name="Picture 1">
          <a:extLst>
            <a:ext uri="{FF2B5EF4-FFF2-40B4-BE49-F238E27FC236}">
              <a16:creationId xmlns:a16="http://schemas.microsoft.com/office/drawing/2014/main" id="{E96AA9E4-2BEF-4882-BE4E-287F1D83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2C102191-DC4F-44B1-9BDF-B859969F2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706" name="Picture 705" descr="eppo-by2-1">
          <a:extLst>
            <a:ext uri="{FF2B5EF4-FFF2-40B4-BE49-F238E27FC236}">
              <a16:creationId xmlns:a16="http://schemas.microsoft.com/office/drawing/2014/main" id="{B61BEC5C-96AB-4B75-85E6-EC0A78C6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707" name="Picture 2" descr="ปตท.">
          <a:extLst>
            <a:ext uri="{FF2B5EF4-FFF2-40B4-BE49-F238E27FC236}">
              <a16:creationId xmlns:a16="http://schemas.microsoft.com/office/drawing/2014/main" id="{BEABD3CF-344E-4B8F-AAFE-3C610014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708" name="Picture 3" descr="บางจาก">
          <a:extLst>
            <a:ext uri="{FF2B5EF4-FFF2-40B4-BE49-F238E27FC236}">
              <a16:creationId xmlns:a16="http://schemas.microsoft.com/office/drawing/2014/main" id="{E6FA8985-3DE1-4192-999F-4A401710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709" name="Picture 4" descr="เชลล์">
          <a:extLst>
            <a:ext uri="{FF2B5EF4-FFF2-40B4-BE49-F238E27FC236}">
              <a16:creationId xmlns:a16="http://schemas.microsoft.com/office/drawing/2014/main" id="{39AD2150-6D7A-4CE1-B364-346F127A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710" name="Picture 7" descr="ไออาร์พีซี / ทีพีไอ">
          <a:extLst>
            <a:ext uri="{FF2B5EF4-FFF2-40B4-BE49-F238E27FC236}">
              <a16:creationId xmlns:a16="http://schemas.microsoft.com/office/drawing/2014/main" id="{A39151D7-3E26-415A-9793-869524FA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11" name="Picture 9" descr="สยามสหบริการ">
          <a:extLst>
            <a:ext uri="{FF2B5EF4-FFF2-40B4-BE49-F238E27FC236}">
              <a16:creationId xmlns:a16="http://schemas.microsoft.com/office/drawing/2014/main" id="{D0F9E25D-C173-4CBA-BD4A-B1C2B08B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712" name="Picture 10" descr="ระยองเพียว">
          <a:extLst>
            <a:ext uri="{FF2B5EF4-FFF2-40B4-BE49-F238E27FC236}">
              <a16:creationId xmlns:a16="http://schemas.microsoft.com/office/drawing/2014/main" id="{B1BE94D6-BF9C-4A0D-9808-BF3EE226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713" name="Picture 712" descr="chevron_logo2">
          <a:extLst>
            <a:ext uri="{FF2B5EF4-FFF2-40B4-BE49-F238E27FC236}">
              <a16:creationId xmlns:a16="http://schemas.microsoft.com/office/drawing/2014/main" id="{7974675F-C972-4D57-9AB3-297469D5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714" name="Picture 1">
          <a:extLst>
            <a:ext uri="{FF2B5EF4-FFF2-40B4-BE49-F238E27FC236}">
              <a16:creationId xmlns:a16="http://schemas.microsoft.com/office/drawing/2014/main" id="{81C97EAF-3AA6-4021-92BC-DF84D3AB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715" name="Picture 1">
          <a:extLst>
            <a:ext uri="{FF2B5EF4-FFF2-40B4-BE49-F238E27FC236}">
              <a16:creationId xmlns:a16="http://schemas.microsoft.com/office/drawing/2014/main" id="{1785EAA9-5B92-410C-9187-619CA755C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C9FBD650-437C-4397-A349-BAF7F2070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717" name="Picture 716" descr="eppo-by2-1">
          <a:extLst>
            <a:ext uri="{FF2B5EF4-FFF2-40B4-BE49-F238E27FC236}">
              <a16:creationId xmlns:a16="http://schemas.microsoft.com/office/drawing/2014/main" id="{D0498AC1-BAB7-472C-AC50-930DBE51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718" name="Picture 2" descr="ปตท.">
          <a:extLst>
            <a:ext uri="{FF2B5EF4-FFF2-40B4-BE49-F238E27FC236}">
              <a16:creationId xmlns:a16="http://schemas.microsoft.com/office/drawing/2014/main" id="{F5FCFC0F-8413-4A90-9B25-B037B977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719" name="Picture 3" descr="บางจาก">
          <a:extLst>
            <a:ext uri="{FF2B5EF4-FFF2-40B4-BE49-F238E27FC236}">
              <a16:creationId xmlns:a16="http://schemas.microsoft.com/office/drawing/2014/main" id="{DD245A0B-F8A5-4948-9BB4-13F980E86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720" name="Picture 4" descr="เชลล์">
          <a:extLst>
            <a:ext uri="{FF2B5EF4-FFF2-40B4-BE49-F238E27FC236}">
              <a16:creationId xmlns:a16="http://schemas.microsoft.com/office/drawing/2014/main" id="{CF652A63-6388-40D1-B977-320D0FDB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721" name="Picture 7" descr="ไออาร์พีซี / ทีพีไอ">
          <a:extLst>
            <a:ext uri="{FF2B5EF4-FFF2-40B4-BE49-F238E27FC236}">
              <a16:creationId xmlns:a16="http://schemas.microsoft.com/office/drawing/2014/main" id="{F7CE8E44-1FA7-4BDA-89BB-B7A8B3E3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22" name="Picture 9" descr="สยามสหบริการ">
          <a:extLst>
            <a:ext uri="{FF2B5EF4-FFF2-40B4-BE49-F238E27FC236}">
              <a16:creationId xmlns:a16="http://schemas.microsoft.com/office/drawing/2014/main" id="{EFCBFB7B-EC70-440D-B9DD-5F8F7C14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723" name="Picture 10" descr="ระยองเพียว">
          <a:extLst>
            <a:ext uri="{FF2B5EF4-FFF2-40B4-BE49-F238E27FC236}">
              <a16:creationId xmlns:a16="http://schemas.microsoft.com/office/drawing/2014/main" id="{CF1102A5-09F7-455D-88C2-2CC1AE51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724" name="Picture 723" descr="chevron_logo2">
          <a:extLst>
            <a:ext uri="{FF2B5EF4-FFF2-40B4-BE49-F238E27FC236}">
              <a16:creationId xmlns:a16="http://schemas.microsoft.com/office/drawing/2014/main" id="{36BB5038-AD9C-4129-ABBE-33D72FA3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725" name="Picture 1">
          <a:extLst>
            <a:ext uri="{FF2B5EF4-FFF2-40B4-BE49-F238E27FC236}">
              <a16:creationId xmlns:a16="http://schemas.microsoft.com/office/drawing/2014/main" id="{5522D107-5D1D-49F1-9CC4-3E8621215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726" name="Picture 1">
          <a:extLst>
            <a:ext uri="{FF2B5EF4-FFF2-40B4-BE49-F238E27FC236}">
              <a16:creationId xmlns:a16="http://schemas.microsoft.com/office/drawing/2014/main" id="{D3D330E8-53CE-4E18-A31F-7C5F5EB8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id="{CDCD1D44-EC5C-486E-8029-84D9B6DA5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728" name="Picture 727" descr="eppo-by2-1">
          <a:extLst>
            <a:ext uri="{FF2B5EF4-FFF2-40B4-BE49-F238E27FC236}">
              <a16:creationId xmlns:a16="http://schemas.microsoft.com/office/drawing/2014/main" id="{21B67AC0-491C-4BE5-B514-5B74922C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729" name="Picture 2" descr="ปตท.">
          <a:extLst>
            <a:ext uri="{FF2B5EF4-FFF2-40B4-BE49-F238E27FC236}">
              <a16:creationId xmlns:a16="http://schemas.microsoft.com/office/drawing/2014/main" id="{22E239D8-1039-4349-BD25-3FB119DF2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730" name="Picture 3" descr="บางจาก">
          <a:extLst>
            <a:ext uri="{FF2B5EF4-FFF2-40B4-BE49-F238E27FC236}">
              <a16:creationId xmlns:a16="http://schemas.microsoft.com/office/drawing/2014/main" id="{4BBCF485-D538-4AE7-B237-31E7B242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731" name="Picture 4" descr="เชลล์">
          <a:extLst>
            <a:ext uri="{FF2B5EF4-FFF2-40B4-BE49-F238E27FC236}">
              <a16:creationId xmlns:a16="http://schemas.microsoft.com/office/drawing/2014/main" id="{8C313C85-9381-472C-BF92-58C3A980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732" name="Picture 7" descr="ไออาร์พีซี / ทีพีไอ">
          <a:extLst>
            <a:ext uri="{FF2B5EF4-FFF2-40B4-BE49-F238E27FC236}">
              <a16:creationId xmlns:a16="http://schemas.microsoft.com/office/drawing/2014/main" id="{85D796A3-371E-40AC-BC9E-16411B38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33" name="Picture 9" descr="สยามสหบริการ">
          <a:extLst>
            <a:ext uri="{FF2B5EF4-FFF2-40B4-BE49-F238E27FC236}">
              <a16:creationId xmlns:a16="http://schemas.microsoft.com/office/drawing/2014/main" id="{57C4AB56-3BFB-4E6E-849B-721B5F24D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734" name="Picture 10" descr="ระยองเพียว">
          <a:extLst>
            <a:ext uri="{FF2B5EF4-FFF2-40B4-BE49-F238E27FC236}">
              <a16:creationId xmlns:a16="http://schemas.microsoft.com/office/drawing/2014/main" id="{C2426712-5488-4B1D-8AA4-89CBB4B7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735" name="Picture 734" descr="chevron_logo2">
          <a:extLst>
            <a:ext uri="{FF2B5EF4-FFF2-40B4-BE49-F238E27FC236}">
              <a16:creationId xmlns:a16="http://schemas.microsoft.com/office/drawing/2014/main" id="{649C5A2C-164E-483C-B562-760CB1E3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736" name="Picture 1">
          <a:extLst>
            <a:ext uri="{FF2B5EF4-FFF2-40B4-BE49-F238E27FC236}">
              <a16:creationId xmlns:a16="http://schemas.microsoft.com/office/drawing/2014/main" id="{17B5BE9C-713D-4FB2-BFA6-F69CC1DBB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737" name="Picture 1">
          <a:extLst>
            <a:ext uri="{FF2B5EF4-FFF2-40B4-BE49-F238E27FC236}">
              <a16:creationId xmlns:a16="http://schemas.microsoft.com/office/drawing/2014/main" id="{9F96E43F-BFEE-492D-8A67-5E5B2A40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738" name="Picture 737">
          <a:extLst>
            <a:ext uri="{FF2B5EF4-FFF2-40B4-BE49-F238E27FC236}">
              <a16:creationId xmlns:a16="http://schemas.microsoft.com/office/drawing/2014/main" id="{DE1B52B7-4BD8-48A2-9E3D-737B60DD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40278</xdr:rowOff>
    </xdr:from>
    <xdr:to>
      <xdr:col>2</xdr:col>
      <xdr:colOff>847997</xdr:colOff>
      <xdr:row>1</xdr:row>
      <xdr:rowOff>241756</xdr:rowOff>
    </xdr:to>
    <xdr:pic>
      <xdr:nvPicPr>
        <xdr:cNvPr id="739" name="Picture 738" descr="eppo-by2-1">
          <a:extLst>
            <a:ext uri="{FF2B5EF4-FFF2-40B4-BE49-F238E27FC236}">
              <a16:creationId xmlns:a16="http://schemas.microsoft.com/office/drawing/2014/main" id="{317C6B85-9CEE-44C7-9012-8447AA86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278"/>
          <a:ext cx="3067322" cy="696778"/>
        </a:xfrm>
        <a:prstGeom prst="rect">
          <a:avLst/>
        </a:prstGeom>
        <a:noFill/>
        <a:ln>
          <a:noFill/>
        </a:ln>
        <a:effectLst>
          <a:outerShdw dist="17961" dir="27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176892</xdr:colOff>
      <xdr:row>31</xdr:row>
      <xdr:rowOff>100420</xdr:rowOff>
    </xdr:from>
    <xdr:to>
      <xdr:col>2</xdr:col>
      <xdr:colOff>729039</xdr:colOff>
      <xdr:row>33</xdr:row>
      <xdr:rowOff>159203</xdr:rowOff>
    </xdr:to>
    <xdr:pic>
      <xdr:nvPicPr>
        <xdr:cNvPr id="740" name="Picture 2" descr="ปตท.">
          <a:extLst>
            <a:ext uri="{FF2B5EF4-FFF2-40B4-BE49-F238E27FC236}">
              <a16:creationId xmlns:a16="http://schemas.microsoft.com/office/drawing/2014/main" id="{EEAB8146-2FBF-416B-A83C-FDDBB957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742" y="8025220"/>
          <a:ext cx="552147" cy="55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258539</xdr:colOff>
      <xdr:row>31</xdr:row>
      <xdr:rowOff>99611</xdr:rowOff>
    </xdr:from>
    <xdr:to>
      <xdr:col>3</xdr:col>
      <xdr:colOff>788034</xdr:colOff>
      <xdr:row>33</xdr:row>
      <xdr:rowOff>160013</xdr:rowOff>
    </xdr:to>
    <xdr:pic>
      <xdr:nvPicPr>
        <xdr:cNvPr id="741" name="Picture 3" descr="บางจาก">
          <a:extLst>
            <a:ext uri="{FF2B5EF4-FFF2-40B4-BE49-F238E27FC236}">
              <a16:creationId xmlns:a16="http://schemas.microsoft.com/office/drawing/2014/main" id="{B3382D09-9CA3-4E97-9664-409F44E1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389" y="8024411"/>
          <a:ext cx="529495" cy="55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31</xdr:row>
      <xdr:rowOff>105319</xdr:rowOff>
    </xdr:from>
    <xdr:to>
      <xdr:col>4</xdr:col>
      <xdr:colOff>765266</xdr:colOff>
      <xdr:row>33</xdr:row>
      <xdr:rowOff>154305</xdr:rowOff>
    </xdr:to>
    <xdr:pic>
      <xdr:nvPicPr>
        <xdr:cNvPr id="742" name="Picture 4" descr="เชลล์">
          <a:extLst>
            <a:ext uri="{FF2B5EF4-FFF2-40B4-BE49-F238E27FC236}">
              <a16:creationId xmlns:a16="http://schemas.microsoft.com/office/drawing/2014/main" id="{C3E80FA1-AB45-4F17-948C-DB7B8964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761" y="8030119"/>
          <a:ext cx="601980" cy="544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1143001</xdr:colOff>
      <xdr:row>31</xdr:row>
      <xdr:rowOff>233770</xdr:rowOff>
    </xdr:from>
    <xdr:to>
      <xdr:col>7</xdr:col>
      <xdr:colOff>764110</xdr:colOff>
      <xdr:row>33</xdr:row>
      <xdr:rowOff>25853</xdr:rowOff>
    </xdr:to>
    <xdr:pic>
      <xdr:nvPicPr>
        <xdr:cNvPr id="743" name="Picture 7" descr="ไออาร์พีซี / ทีพีไอ">
          <a:extLst>
            <a:ext uri="{FF2B5EF4-FFF2-40B4-BE49-F238E27FC236}">
              <a16:creationId xmlns:a16="http://schemas.microsoft.com/office/drawing/2014/main" id="{F92E781E-D050-42D7-B540-DAC71213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8158570"/>
          <a:ext cx="821259" cy="28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205741</xdr:colOff>
      <xdr:row>31</xdr:row>
      <xdr:rowOff>146140</xdr:rowOff>
    </xdr:from>
    <xdr:to>
      <xdr:col>9</xdr:col>
      <xdr:colOff>658449</xdr:colOff>
      <xdr:row>33</xdr:row>
      <xdr:rowOff>113483</xdr:rowOff>
    </xdr:to>
    <xdr:pic>
      <xdr:nvPicPr>
        <xdr:cNvPr id="744" name="Picture 9" descr="สยามสหบริการ">
          <a:extLst>
            <a:ext uri="{FF2B5EF4-FFF2-40B4-BE49-F238E27FC236}">
              <a16:creationId xmlns:a16="http://schemas.microsoft.com/office/drawing/2014/main" id="{CCD1078F-0D61-4A04-B0BF-35E2592B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016" y="8070940"/>
          <a:ext cx="4527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183969</xdr:colOff>
      <xdr:row>31</xdr:row>
      <xdr:rowOff>131989</xdr:rowOff>
    </xdr:from>
    <xdr:to>
      <xdr:col>10</xdr:col>
      <xdr:colOff>671649</xdr:colOff>
      <xdr:row>33</xdr:row>
      <xdr:rowOff>127635</xdr:rowOff>
    </xdr:to>
    <xdr:pic>
      <xdr:nvPicPr>
        <xdr:cNvPr id="745" name="Picture 10" descr="ระยองเพียว">
          <a:extLst>
            <a:ext uri="{FF2B5EF4-FFF2-40B4-BE49-F238E27FC236}">
              <a16:creationId xmlns:a16="http://schemas.microsoft.com/office/drawing/2014/main" id="{A56D2A30-294D-48F9-B33E-120373CD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394" y="8056789"/>
          <a:ext cx="487680" cy="4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262346</xdr:colOff>
      <xdr:row>31</xdr:row>
      <xdr:rowOff>82459</xdr:rowOff>
    </xdr:from>
    <xdr:to>
      <xdr:col>6</xdr:col>
      <xdr:colOff>856706</xdr:colOff>
      <xdr:row>33</xdr:row>
      <xdr:rowOff>177165</xdr:rowOff>
    </xdr:to>
    <xdr:pic>
      <xdr:nvPicPr>
        <xdr:cNvPr id="746" name="Picture 745" descr="chevron_logo2">
          <a:extLst>
            <a:ext uri="{FF2B5EF4-FFF2-40B4-BE49-F238E27FC236}">
              <a16:creationId xmlns:a16="http://schemas.microsoft.com/office/drawing/2014/main" id="{0F3566F9-DDB4-4951-A397-B305CC75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5171" y="8007259"/>
          <a:ext cx="594360" cy="590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81644</xdr:colOff>
      <xdr:row>31</xdr:row>
      <xdr:rowOff>54700</xdr:rowOff>
    </xdr:from>
    <xdr:to>
      <xdr:col>8</xdr:col>
      <xdr:colOff>697981</xdr:colOff>
      <xdr:row>33</xdr:row>
      <xdr:rowOff>204923</xdr:rowOff>
    </xdr:to>
    <xdr:pic>
      <xdr:nvPicPr>
        <xdr:cNvPr id="747" name="Picture 1">
          <a:extLst>
            <a:ext uri="{FF2B5EF4-FFF2-40B4-BE49-F238E27FC236}">
              <a16:creationId xmlns:a16="http://schemas.microsoft.com/office/drawing/2014/main" id="{3DB85D57-91A5-4C49-B1DB-E27BA11C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769" y="7979500"/>
          <a:ext cx="616337" cy="6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244928</xdr:colOff>
      <xdr:row>31</xdr:row>
      <xdr:rowOff>146140</xdr:rowOff>
    </xdr:from>
    <xdr:to>
      <xdr:col>11</xdr:col>
      <xdr:colOff>702128</xdr:colOff>
      <xdr:row>33</xdr:row>
      <xdr:rowOff>113483</xdr:rowOff>
    </xdr:to>
    <xdr:pic>
      <xdr:nvPicPr>
        <xdr:cNvPr id="748" name="Picture 1">
          <a:extLst>
            <a:ext uri="{FF2B5EF4-FFF2-40B4-BE49-F238E27FC236}">
              <a16:creationId xmlns:a16="http://schemas.microsoft.com/office/drawing/2014/main" id="{09966347-9866-4F06-BE92-47083C5EA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503" y="8070940"/>
          <a:ext cx="457200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221855</xdr:colOff>
      <xdr:row>31</xdr:row>
      <xdr:rowOff>141513</xdr:rowOff>
    </xdr:from>
    <xdr:to>
      <xdr:col>5</xdr:col>
      <xdr:colOff>871988</xdr:colOff>
      <xdr:row>33</xdr:row>
      <xdr:rowOff>97970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id="{4C7CFA07-7A37-4FF0-844C-0F9540677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30" y="8066313"/>
          <a:ext cx="650133" cy="451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Oil&amp;LPG\@&#3650;&#3588;&#3619;&#3591;&#3626;&#3619;&#3657;&#3634;&#3591;&#3619;&#3634;&#3588;&#3634;&#3609;&#3657;&#3635;&#3617;&#3633;&#3609;\11%20&#3619;&#3634;&#3618;&#3591;&#3634;&#3609;&#3619;&#3634;&#3588;&#3634;&#3609;&#3657;&#3635;&#3617;&#3633;&#3609;&#3648;&#3594;&#3639;&#3657;&#3629;&#3648;&#3614;&#3621;&#3636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_Fx"/>
      <sheetName val="Retail_Oil"/>
      <sheetName val="Retail_Oil_2"/>
      <sheetName val="Crude&amp;Product"/>
      <sheetName val="Retail_Report"/>
      <sheetName val="รายงานราคาน้ำมัน"/>
      <sheetName val="สรุปรายงานราคาน้ำมัน"/>
      <sheetName val="Retail_Report (Backup)"/>
    </sheetNames>
    <sheetDataSet>
      <sheetData sheetId="0"/>
      <sheetData sheetId="1"/>
      <sheetData sheetId="2"/>
      <sheetData sheetId="3">
        <row r="4">
          <cell r="D4">
            <v>45356</v>
          </cell>
          <cell r="E4">
            <v>45357</v>
          </cell>
        </row>
        <row r="5">
          <cell r="D5">
            <v>85.37</v>
          </cell>
          <cell r="E5">
            <v>85.09</v>
          </cell>
        </row>
        <row r="6">
          <cell r="D6">
            <v>81.88</v>
          </cell>
          <cell r="E6">
            <v>82.15</v>
          </cell>
        </row>
        <row r="7">
          <cell r="D7">
            <v>81.784999999999997</v>
          </cell>
          <cell r="E7">
            <v>82.04</v>
          </cell>
        </row>
        <row r="8">
          <cell r="D8">
            <v>82.96</v>
          </cell>
          <cell r="E8">
            <v>84.18</v>
          </cell>
        </row>
        <row r="9">
          <cell r="D9">
            <v>78.150000000000006</v>
          </cell>
          <cell r="E9">
            <v>79.13</v>
          </cell>
        </row>
        <row r="10">
          <cell r="D10">
            <v>82.43</v>
          </cell>
          <cell r="E10">
            <v>82.64</v>
          </cell>
        </row>
        <row r="11">
          <cell r="E11"/>
        </row>
        <row r="13">
          <cell r="D13">
            <v>45356</v>
          </cell>
        </row>
        <row r="14">
          <cell r="D14">
            <v>100.06</v>
          </cell>
          <cell r="E14">
            <v>97.95</v>
          </cell>
        </row>
        <row r="15">
          <cell r="D15">
            <v>98.94</v>
          </cell>
          <cell r="E15">
            <v>97.08</v>
          </cell>
        </row>
        <row r="16">
          <cell r="D16">
            <v>94.5</v>
          </cell>
          <cell r="E16">
            <v>93.64</v>
          </cell>
        </row>
        <row r="17">
          <cell r="D17">
            <v>96.5</v>
          </cell>
          <cell r="E17">
            <v>95.84</v>
          </cell>
        </row>
        <row r="18">
          <cell r="D18">
            <v>101.08</v>
          </cell>
          <cell r="E18">
            <v>100.57</v>
          </cell>
        </row>
        <row r="19">
          <cell r="D19">
            <v>102.3</v>
          </cell>
          <cell r="E19">
            <v>101.74</v>
          </cell>
        </row>
        <row r="20">
          <cell r="D20">
            <v>73.22</v>
          </cell>
          <cell r="E20">
            <v>74.150000000000006</v>
          </cell>
        </row>
        <row r="21">
          <cell r="D21">
            <v>71.61</v>
          </cell>
          <cell r="E21">
            <v>72.52</v>
          </cell>
        </row>
      </sheetData>
      <sheetData sheetId="4">
        <row r="5">
          <cell r="B5">
            <v>45358</v>
          </cell>
        </row>
        <row r="6">
          <cell r="C6">
            <v>45.74</v>
          </cell>
          <cell r="D6"/>
          <cell r="E6"/>
          <cell r="F6"/>
          <cell r="G6">
            <v>46.91</v>
          </cell>
          <cell r="H6"/>
          <cell r="I6">
            <v>46.24</v>
          </cell>
          <cell r="J6">
            <v>45.89</v>
          </cell>
          <cell r="K6"/>
          <cell r="L6">
            <v>45.89</v>
          </cell>
          <cell r="P6">
            <v>46.04</v>
          </cell>
          <cell r="Q6" t="str">
            <v/>
          </cell>
          <cell r="R6" t="str">
            <v/>
          </cell>
          <cell r="S6" t="str">
            <v/>
          </cell>
          <cell r="T6">
            <v>47.21</v>
          </cell>
          <cell r="U6" t="str">
            <v/>
          </cell>
          <cell r="V6">
            <v>46.54</v>
          </cell>
          <cell r="W6">
            <v>46.19</v>
          </cell>
          <cell r="X6" t="str">
            <v/>
          </cell>
          <cell r="Y6">
            <v>46.49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</row>
        <row r="8">
          <cell r="C8">
            <v>37.85</v>
          </cell>
          <cell r="D8">
            <v>37.85</v>
          </cell>
          <cell r="E8">
            <v>38.15</v>
          </cell>
          <cell r="F8">
            <v>37.85</v>
          </cell>
          <cell r="G8">
            <v>37.85</v>
          </cell>
          <cell r="H8">
            <v>37.85</v>
          </cell>
          <cell r="I8">
            <v>37.85</v>
          </cell>
          <cell r="J8">
            <v>37.85</v>
          </cell>
          <cell r="K8">
            <v>37.85</v>
          </cell>
          <cell r="L8">
            <v>37.85</v>
          </cell>
          <cell r="P8">
            <v>38.15</v>
          </cell>
          <cell r="Q8">
            <v>38.15</v>
          </cell>
          <cell r="R8">
            <v>38.450000000000003</v>
          </cell>
          <cell r="S8">
            <v>38.15</v>
          </cell>
          <cell r="T8">
            <v>38.15</v>
          </cell>
          <cell r="U8">
            <v>38.15</v>
          </cell>
          <cell r="V8">
            <v>38.15</v>
          </cell>
          <cell r="W8">
            <v>38.15</v>
          </cell>
          <cell r="X8">
            <v>38.15</v>
          </cell>
          <cell r="Y8">
            <v>38.450000000000003</v>
          </cell>
        </row>
        <row r="9">
          <cell r="C9">
            <v>35.74</v>
          </cell>
          <cell r="D9">
            <v>35.74</v>
          </cell>
          <cell r="E9">
            <v>36.28</v>
          </cell>
          <cell r="F9">
            <v>35.74</v>
          </cell>
          <cell r="G9">
            <v>35.74</v>
          </cell>
          <cell r="H9"/>
          <cell r="I9">
            <v>35.74</v>
          </cell>
          <cell r="J9">
            <v>35.74</v>
          </cell>
          <cell r="K9">
            <v>35.74</v>
          </cell>
          <cell r="L9">
            <v>35.74</v>
          </cell>
          <cell r="P9">
            <v>36.04</v>
          </cell>
          <cell r="Q9">
            <v>36.04</v>
          </cell>
          <cell r="R9">
            <v>36.58</v>
          </cell>
          <cell r="S9">
            <v>36.04</v>
          </cell>
          <cell r="T9">
            <v>36.04</v>
          </cell>
          <cell r="U9" t="str">
            <v/>
          </cell>
          <cell r="V9">
            <v>36.04</v>
          </cell>
          <cell r="W9">
            <v>36.04</v>
          </cell>
          <cell r="X9">
            <v>36.04</v>
          </cell>
          <cell r="Y9">
            <v>36.340000000000003</v>
          </cell>
        </row>
        <row r="10">
          <cell r="C10">
            <v>35.49</v>
          </cell>
          <cell r="D10">
            <v>35.49</v>
          </cell>
          <cell r="E10"/>
          <cell r="F10"/>
          <cell r="G10"/>
          <cell r="H10"/>
          <cell r="I10"/>
          <cell r="J10"/>
          <cell r="K10"/>
          <cell r="L10"/>
          <cell r="P10">
            <v>35.79</v>
          </cell>
          <cell r="Q10">
            <v>35.79</v>
          </cell>
          <cell r="R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</row>
        <row r="11">
          <cell r="C11">
            <v>36.380000000000003</v>
          </cell>
          <cell r="D11">
            <v>36.380000000000003</v>
          </cell>
          <cell r="E11">
            <v>36.880000000000003</v>
          </cell>
          <cell r="F11">
            <v>36.380000000000003</v>
          </cell>
          <cell r="G11">
            <v>36.380000000000003</v>
          </cell>
          <cell r="H11">
            <v>36.380000000000003</v>
          </cell>
          <cell r="I11">
            <v>36.380000000000003</v>
          </cell>
          <cell r="J11">
            <v>36.380000000000003</v>
          </cell>
          <cell r="K11">
            <v>36.380000000000003</v>
          </cell>
          <cell r="L11">
            <v>36.380000000000003</v>
          </cell>
          <cell r="P11">
            <v>36.380000000000003</v>
          </cell>
          <cell r="Q11">
            <v>36.380000000000003</v>
          </cell>
          <cell r="R11">
            <v>36.880000000000003</v>
          </cell>
          <cell r="T11">
            <v>36.380000000000003</v>
          </cell>
          <cell r="U11">
            <v>36.380000000000003</v>
          </cell>
          <cell r="V11">
            <v>36.380000000000003</v>
          </cell>
          <cell r="W11">
            <v>36.380000000000003</v>
          </cell>
          <cell r="X11">
            <v>36.380000000000003</v>
          </cell>
          <cell r="Y11">
            <v>36.68</v>
          </cell>
        </row>
        <row r="12">
          <cell r="C12">
            <v>45.54</v>
          </cell>
          <cell r="D12">
            <v>49.44</v>
          </cell>
          <cell r="E12">
            <v>49.44</v>
          </cell>
          <cell r="F12">
            <v>49.44</v>
          </cell>
          <cell r="G12"/>
          <cell r="H12"/>
          <cell r="I12"/>
          <cell r="J12"/>
          <cell r="K12"/>
          <cell r="L12"/>
          <cell r="P12">
            <v>45.84</v>
          </cell>
          <cell r="Q12">
            <v>49.44</v>
          </cell>
          <cell r="R12">
            <v>49.44</v>
          </cell>
          <cell r="S12">
            <v>49.44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</row>
        <row r="13">
          <cell r="C13">
            <v>29.94</v>
          </cell>
          <cell r="D13">
            <v>29.94</v>
          </cell>
          <cell r="E13">
            <v>30.24</v>
          </cell>
          <cell r="F13">
            <v>29.94</v>
          </cell>
          <cell r="G13">
            <v>29.94</v>
          </cell>
          <cell r="H13">
            <v>29.94</v>
          </cell>
          <cell r="I13">
            <v>29.94</v>
          </cell>
          <cell r="J13">
            <v>29.94</v>
          </cell>
          <cell r="K13">
            <v>29.94</v>
          </cell>
          <cell r="L13">
            <v>29.94</v>
          </cell>
          <cell r="P13">
            <v>29.94</v>
          </cell>
          <cell r="Q13">
            <v>29.94</v>
          </cell>
          <cell r="R13">
            <v>30.24</v>
          </cell>
          <cell r="S13">
            <v>29.94</v>
          </cell>
          <cell r="T13">
            <v>29.94</v>
          </cell>
          <cell r="U13">
            <v>29.94</v>
          </cell>
          <cell r="V13">
            <v>29.94</v>
          </cell>
          <cell r="W13">
            <v>29.94</v>
          </cell>
          <cell r="X13">
            <v>29.94</v>
          </cell>
          <cell r="Y13">
            <v>29.94</v>
          </cell>
        </row>
        <row r="14">
          <cell r="C14">
            <v>29.94</v>
          </cell>
          <cell r="D14">
            <v>29.94</v>
          </cell>
          <cell r="E14"/>
          <cell r="F14">
            <v>29.94</v>
          </cell>
          <cell r="G14">
            <v>29.94</v>
          </cell>
          <cell r="H14">
            <v>29.94</v>
          </cell>
          <cell r="I14">
            <v>29.94</v>
          </cell>
          <cell r="J14">
            <v>29.94</v>
          </cell>
          <cell r="K14">
            <v>29.94</v>
          </cell>
          <cell r="L14">
            <v>29.94</v>
          </cell>
          <cell r="P14">
            <v>29.94</v>
          </cell>
          <cell r="Q14">
            <v>29.94</v>
          </cell>
          <cell r="R14" t="str">
            <v/>
          </cell>
          <cell r="S14">
            <v>29.94</v>
          </cell>
          <cell r="T14">
            <v>29.94</v>
          </cell>
          <cell r="U14">
            <v>29.94</v>
          </cell>
          <cell r="V14">
            <v>29.94</v>
          </cell>
          <cell r="W14">
            <v>29.94</v>
          </cell>
          <cell r="X14">
            <v>29.94</v>
          </cell>
          <cell r="Y14">
            <v>29.94</v>
          </cell>
        </row>
        <row r="15">
          <cell r="C15">
            <v>29.94</v>
          </cell>
          <cell r="D15">
            <v>29.94</v>
          </cell>
          <cell r="E15"/>
          <cell r="F15"/>
          <cell r="G15">
            <v>29.94</v>
          </cell>
          <cell r="H15"/>
          <cell r="I15"/>
          <cell r="J15"/>
          <cell r="K15"/>
          <cell r="L15"/>
          <cell r="P15">
            <v>29.94</v>
          </cell>
          <cell r="Q15">
            <v>29.94</v>
          </cell>
          <cell r="R15" t="str">
            <v/>
          </cell>
          <cell r="S15" t="str">
            <v/>
          </cell>
          <cell r="T15">
            <v>29.94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</row>
        <row r="16">
          <cell r="C16">
            <v>41.54</v>
          </cell>
          <cell r="D16">
            <v>43.64</v>
          </cell>
          <cell r="E16">
            <v>44.84</v>
          </cell>
          <cell r="F16">
            <v>43.64</v>
          </cell>
          <cell r="G16">
            <v>43.64</v>
          </cell>
          <cell r="H16"/>
          <cell r="I16"/>
          <cell r="J16"/>
          <cell r="K16"/>
          <cell r="L16"/>
          <cell r="P16">
            <v>41.54</v>
          </cell>
          <cell r="Q16">
            <v>43.64</v>
          </cell>
          <cell r="R16">
            <v>44.84</v>
          </cell>
          <cell r="S16">
            <v>43.64</v>
          </cell>
          <cell r="T16">
            <v>43.64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</row>
        <row r="17">
          <cell r="C17">
            <v>45358.208333333336</v>
          </cell>
          <cell r="D17">
            <v>45358.208333333336</v>
          </cell>
          <cell r="E17">
            <v>45358.208333333336</v>
          </cell>
          <cell r="F17">
            <v>45358.208333333336</v>
          </cell>
          <cell r="G17">
            <v>45358.208333333336</v>
          </cell>
          <cell r="H17">
            <v>45358.208333333336</v>
          </cell>
          <cell r="I17">
            <v>45358.208333333336</v>
          </cell>
          <cell r="J17">
            <v>45358.208333333336</v>
          </cell>
          <cell r="K17">
            <v>45358.208333333336</v>
          </cell>
          <cell r="L17">
            <v>45358.208333333336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7E69-565F-4D56-B852-C5CBE0AE678A}">
  <sheetPr>
    <tabColor theme="5" tint="0.79998168889431442"/>
    <pageSetUpPr fitToPage="1"/>
  </sheetPr>
  <dimension ref="B1:L71"/>
  <sheetViews>
    <sheetView showGridLines="0" zoomScale="70" zoomScaleNormal="70" workbookViewId="0">
      <selection activeCell="Q5" sqref="Q5"/>
    </sheetView>
  </sheetViews>
  <sheetFormatPr defaultRowHeight="19.899999999999999" customHeight="1" x14ac:dyDescent="0.25"/>
  <cols>
    <col min="1" max="1" width="5.85546875" customWidth="1"/>
    <col min="2" max="2" width="33.28515625" style="3" customWidth="1"/>
    <col min="3" max="3" width="17.140625" style="3" customWidth="1"/>
    <col min="4" max="4" width="17.85546875" style="3" customWidth="1"/>
    <col min="5" max="5" width="18.28515625" style="3" customWidth="1"/>
    <col min="6" max="12" width="18" style="3" customWidth="1"/>
  </cols>
  <sheetData>
    <row r="1" spans="2:12" ht="39.6" customHeight="1" x14ac:dyDescent="0.25">
      <c r="B1" s="1"/>
      <c r="C1" s="2"/>
      <c r="D1" s="150" t="s">
        <v>0</v>
      </c>
      <c r="E1" s="150"/>
      <c r="F1" s="150"/>
      <c r="G1" s="150"/>
      <c r="H1" s="150"/>
      <c r="I1" s="150"/>
      <c r="J1" s="150"/>
      <c r="K1" s="150"/>
      <c r="L1" s="151"/>
    </row>
    <row r="2" spans="2:12" ht="19.899999999999999" customHeight="1" x14ac:dyDescent="0.25">
      <c r="B2" s="4"/>
      <c r="C2" s="5"/>
      <c r="D2" s="6">
        <f>C31</f>
        <v>45358</v>
      </c>
      <c r="E2" s="7"/>
      <c r="F2" s="7"/>
      <c r="G2" s="7"/>
      <c r="H2" s="8"/>
      <c r="I2" s="7"/>
      <c r="J2" s="7"/>
      <c r="K2" s="7"/>
      <c r="L2" s="9"/>
    </row>
    <row r="3" spans="2:12" ht="19.899999999999999" customHeight="1" x14ac:dyDescent="0.25">
      <c r="B3" s="10"/>
      <c r="D3" s="11"/>
      <c r="E3" s="10"/>
      <c r="F3" s="10"/>
    </row>
    <row r="4" spans="2:12" ht="19.899999999999999" customHeight="1" x14ac:dyDescent="0.25">
      <c r="B4" s="10"/>
      <c r="E4" s="10"/>
      <c r="F4" s="10"/>
    </row>
    <row r="5" spans="2:12" ht="19.899999999999999" customHeight="1" x14ac:dyDescent="0.25">
      <c r="B5" s="12" t="s">
        <v>66</v>
      </c>
      <c r="C5" s="13"/>
      <c r="D5" s="14">
        <f>'[2]Crude&amp;Product'!D4</f>
        <v>45356</v>
      </c>
      <c r="E5" s="15"/>
      <c r="F5" s="15"/>
      <c r="G5" s="14">
        <f>'[2]Crude&amp;Product'!E4</f>
        <v>45357</v>
      </c>
      <c r="H5" s="15"/>
      <c r="I5" s="15"/>
      <c r="J5" s="16" t="s">
        <v>1</v>
      </c>
      <c r="K5" s="16"/>
      <c r="L5" s="17"/>
    </row>
    <row r="6" spans="2:12" ht="19.899999999999999" customHeight="1" x14ac:dyDescent="0.25">
      <c r="B6" s="18" t="s">
        <v>2</v>
      </c>
      <c r="C6" s="19"/>
      <c r="D6" s="222">
        <f>IF( ISBLANK( '[2]Crude&amp;Product'!D5 ), "",  '[2]Crude&amp;Product'!D5 )</f>
        <v>85.37</v>
      </c>
      <c r="E6" s="20"/>
      <c r="F6" s="20"/>
      <c r="G6" s="223">
        <f>IF( ISBLANK( '[2]Crude&amp;Product'!E5 ), "", '[2]Crude&amp;Product'!E5 )</f>
        <v>85.09</v>
      </c>
      <c r="H6" s="224"/>
      <c r="I6" s="158" t="str">
        <f>IF(G6&gt;D6,"+","-")</f>
        <v>-</v>
      </c>
      <c r="J6" s="152" t="str">
        <f xml:space="preserve"> IF( OR( ISBLANK(  '[2]Crude&amp;Product'!D5 ), ISBLANK(  '[2]Crude&amp;Product'!E5 ) ), "",
IF(G6&gt;D6,"+",
IF(G6&lt;D6,"- ","")) )</f>
        <v xml:space="preserve">- </v>
      </c>
      <c r="K6" s="153">
        <f>IF( OR( ISBLANK(  '[2]Crude&amp;Product'!D5 ), ISBLANK(  '[2]Crude&amp;Product'!E5 ) ), "", G6-D6 )</f>
        <v>-0.28000000000000114</v>
      </c>
      <c r="L6" s="22"/>
    </row>
    <row r="7" spans="2:12" ht="19.899999999999999" customHeight="1" x14ac:dyDescent="0.25">
      <c r="B7" s="18" t="s">
        <v>3</v>
      </c>
      <c r="C7" s="23"/>
      <c r="D7" s="222">
        <f>IF( ISBLANK( '[2]Crude&amp;Product'!D6 ), "",  '[2]Crude&amp;Product'!D6 )</f>
        <v>81.88</v>
      </c>
      <c r="E7" s="99"/>
      <c r="F7" s="25"/>
      <c r="G7" s="223">
        <f>IF( ISBLANK( '[2]Crude&amp;Product'!E6 ), "", '[2]Crude&amp;Product'!E6 )</f>
        <v>82.15</v>
      </c>
      <c r="H7" s="41"/>
      <c r="I7" s="26" t="str">
        <f>IF(G7&gt;D7,"+","-")</f>
        <v>+</v>
      </c>
      <c r="J7" s="154" t="str">
        <f xml:space="preserve"> IF( OR( ISBLANK(  '[2]Crude&amp;Product'!D6 ), ISBLANK(  '[2]Crude&amp;Product'!E6 ) ), "",
IF(G7&gt;D7,"+",
IF(G7&lt;D7,"- ","")) )</f>
        <v>+</v>
      </c>
      <c r="K7" s="155">
        <f>IF( OR( ISBLANK(  '[2]Crude&amp;Product'!D6 ), ISBLANK(  '[2]Crude&amp;Product'!E6 ) ), "", G7-D7 )</f>
        <v>0.27000000000001023</v>
      </c>
      <c r="L7" s="27"/>
    </row>
    <row r="8" spans="2:12" ht="19.899999999999999" customHeight="1" x14ac:dyDescent="0.25">
      <c r="B8" s="18" t="s">
        <v>4</v>
      </c>
      <c r="C8" s="23"/>
      <c r="D8" s="222">
        <f>IF( ISBLANK( '[2]Crude&amp;Product'!D7 ), "",  '[2]Crude&amp;Product'!D7 )</f>
        <v>81.784999999999997</v>
      </c>
      <c r="E8" s="25"/>
      <c r="F8" s="28"/>
      <c r="G8" s="223">
        <f>IF( ISBLANK( '[2]Crude&amp;Product'!E7 ), "", '[2]Crude&amp;Product'!E7 )</f>
        <v>82.04</v>
      </c>
      <c r="H8" s="41"/>
      <c r="I8" s="26" t="str">
        <f>IF(G8&gt;D8,"+","-")</f>
        <v>+</v>
      </c>
      <c r="J8" s="154" t="str">
        <f xml:space="preserve"> IF( OR( ISBLANK(  '[2]Crude&amp;Product'!D7 ), ISBLANK(  '[2]Crude&amp;Product'!E7 ) ), "",
IF(G8&gt;D8,"+",
IF(G8&lt;D8,"- ","")) )</f>
        <v>+</v>
      </c>
      <c r="K8" s="155">
        <f>IF( OR( ISBLANK(  '[2]Crude&amp;Product'!D7 ), ISBLANK(  '[2]Crude&amp;Product'!E7 ) ), "", G8-D8 )</f>
        <v>0.25500000000000966</v>
      </c>
      <c r="L8" s="27"/>
    </row>
    <row r="9" spans="2:12" ht="19.899999999999999" customHeight="1" x14ac:dyDescent="0.25">
      <c r="B9" s="18" t="s">
        <v>39</v>
      </c>
      <c r="C9" s="29"/>
      <c r="D9" s="222">
        <f>IF( ISBLANK( '[2]Crude&amp;Product'!D8 ), "",  '[2]Crude&amp;Product'!D8 )</f>
        <v>82.96</v>
      </c>
      <c r="E9" s="225"/>
      <c r="F9" s="225"/>
      <c r="G9" s="226">
        <f>IF( ISBLANK( '[2]Crude&amp;Product'!E8 ), "", '[2]Crude&amp;Product'!E8 )</f>
        <v>84.18</v>
      </c>
      <c r="H9" s="227"/>
      <c r="I9" s="26"/>
      <c r="J9" s="154" t="str">
        <f xml:space="preserve"> IF( OR( ISBLANK(  '[2]Crude&amp;Product'!D8 ), ISBLANK(  '[2]Crude&amp;Product'!E8 ) ), "",
IF(G9&gt;D9,"+",
IF(G9&lt;D9,"- ","")) )</f>
        <v>+</v>
      </c>
      <c r="K9" s="155">
        <f>IF( OR( ISBLANK(  '[2]Crude&amp;Product'!D8 ), ISBLANK(  '[2]Crude&amp;Product'!E8 ) ), "", G9-D9 )</f>
        <v>1.2200000000000131</v>
      </c>
      <c r="L9" s="27"/>
    </row>
    <row r="10" spans="2:12" ht="19.899999999999999" customHeight="1" x14ac:dyDescent="0.25">
      <c r="B10" s="18" t="s">
        <v>40</v>
      </c>
      <c r="C10" s="29"/>
      <c r="D10" s="222">
        <f>IF( ISBLANK( '[2]Crude&amp;Product'!D9 ), "",  '[2]Crude&amp;Product'!D9 )</f>
        <v>78.150000000000006</v>
      </c>
      <c r="E10" s="225"/>
      <c r="F10" s="225"/>
      <c r="G10" s="226">
        <f>IF( ISBLANK( '[2]Crude&amp;Product'!E9 ), "", '[2]Crude&amp;Product'!E9 )</f>
        <v>79.13</v>
      </c>
      <c r="H10" s="227"/>
      <c r="I10" s="26"/>
      <c r="J10" s="154" t="str">
        <f xml:space="preserve"> IF( OR( ISBLANK(  '[2]Crude&amp;Product'!D9 ), ISBLANK(  '[2]Crude&amp;Product'!E9 ) ), "",
IF(G10&gt;D10,"+",
IF(G10&lt;D10,"- ","")) )</f>
        <v>+</v>
      </c>
      <c r="K10" s="155">
        <f>IF( OR( ISBLANK(  '[2]Crude&amp;Product'!D9 ), ISBLANK(  '[2]Crude&amp;Product'!E9 ) ), "", G10-D10 )</f>
        <v>0.97999999999998977</v>
      </c>
      <c r="L10" s="27"/>
    </row>
    <row r="11" spans="2:12" ht="19.899999999999999" customHeight="1" x14ac:dyDescent="0.25">
      <c r="B11" s="31" t="s">
        <v>5</v>
      </c>
      <c r="C11" s="32"/>
      <c r="D11" s="228">
        <f>IF( ISBLANK( '[2]Crude&amp;Product'!D10 ), "",  '[2]Crude&amp;Product'!D10 )</f>
        <v>82.43</v>
      </c>
      <c r="E11" s="229"/>
      <c r="F11" s="33"/>
      <c r="G11" s="228">
        <f>IF( ISBLANK( '[2]Crude&amp;Product'!E10 ), "", '[2]Crude&amp;Product'!E10 )</f>
        <v>82.64</v>
      </c>
      <c r="H11" s="230"/>
      <c r="I11" s="34" t="str">
        <f>IF(G11&gt;D11,"+","-")</f>
        <v>+</v>
      </c>
      <c r="J11" s="156" t="str">
        <f xml:space="preserve"> IF( OR( ISBLANK(  '[2]Crude&amp;Product'!D10 ), ISBLANK(  '[2]Crude&amp;Product'!E10 ) ), "",
IF(G11&gt;D11,"+",
IF(G11&lt;D11,"- ","")) )</f>
        <v>+</v>
      </c>
      <c r="K11" s="157">
        <f>IF( OR( ISBLANK(  '[2]Crude&amp;Product'!D10 ), ISBLANK(  '[2]Crude&amp;Product'!E10 ) ), "", G11-D11 )</f>
        <v>0.20999999999999375</v>
      </c>
      <c r="L11" s="36"/>
    </row>
    <row r="12" spans="2:12" ht="19.899999999999999" customHeight="1" x14ac:dyDescent="0.25">
      <c r="B12" s="37"/>
      <c r="C12" s="38"/>
      <c r="D12" s="39"/>
      <c r="E12" s="24"/>
      <c r="F12" s="40"/>
      <c r="G12" s="39"/>
      <c r="H12" s="41"/>
      <c r="I12" s="231"/>
      <c r="J12" s="154"/>
      <c r="K12" s="39" t="str">
        <f>IF( OR( ISBLANK(  '[2]Crude&amp;Product'!E11 ), ISBLANK(  '[2]Crude&amp;Product'!E10 ) ), "", G12-D12 )</f>
        <v/>
      </c>
      <c r="L12" s="42"/>
    </row>
    <row r="13" spans="2:12" ht="19.899999999999999" customHeight="1" x14ac:dyDescent="0.25">
      <c r="B13" s="43" t="s">
        <v>67</v>
      </c>
      <c r="C13" s="44"/>
      <c r="D13" s="14">
        <f>'[2]Crude&amp;Product'!D13</f>
        <v>45356</v>
      </c>
      <c r="E13" s="15"/>
      <c r="F13" s="232"/>
      <c r="G13" s="233">
        <f>'[2]Crude&amp;Product'!E4</f>
        <v>45357</v>
      </c>
      <c r="H13" s="45"/>
      <c r="I13" s="45"/>
      <c r="J13" s="16" t="s">
        <v>1</v>
      </c>
      <c r="K13" s="234"/>
      <c r="L13" s="46"/>
    </row>
    <row r="14" spans="2:12" ht="19.899999999999999" customHeight="1" x14ac:dyDescent="0.25">
      <c r="B14" s="47" t="s">
        <v>6</v>
      </c>
      <c r="C14" s="19"/>
      <c r="D14" s="21">
        <f>IF( ISBLANK( '[2]Crude&amp;Product'!D14 ), "",  '[2]Crude&amp;Product'!D14 )</f>
        <v>100.06</v>
      </c>
      <c r="E14" s="30"/>
      <c r="F14" s="48"/>
      <c r="G14" s="223">
        <f>IF( ISBLANK( '[2]Crude&amp;Product'!E14 ), "", '[2]Crude&amp;Product'!E14 )</f>
        <v>97.95</v>
      </c>
      <c r="H14" s="235"/>
      <c r="I14" s="236"/>
      <c r="J14" s="152" t="str">
        <f>IF( OR( ISBLANK(  '[2]Crude&amp;Product'!D14 ), ISBLANK(  '[2]Crude&amp;Product'!E14 ) ), "",
IF(G14&gt;D14,"+",
IF(G14&lt;D14,"- ","")) )</f>
        <v xml:space="preserve">- </v>
      </c>
      <c r="K14" s="155">
        <f>IF( OR( ISBLANK(  '[2]Crude&amp;Product'!D14 ), ISBLANK(  '[2]Crude&amp;Product'!E14 ) ), "", G14-D14 )</f>
        <v>-2.1099999999999994</v>
      </c>
      <c r="L14" s="22"/>
    </row>
    <row r="15" spans="2:12" ht="19.899999999999999" customHeight="1" x14ac:dyDescent="0.25">
      <c r="B15" s="18" t="s">
        <v>68</v>
      </c>
      <c r="C15" s="23"/>
      <c r="D15" s="21">
        <f>IF( ISBLANK( '[2]Crude&amp;Product'!D15 ), "",  '[2]Crude&amp;Product'!D15 )</f>
        <v>98.94</v>
      </c>
      <c r="E15" s="49"/>
      <c r="F15" s="50"/>
      <c r="G15" s="223">
        <f>IF( ISBLANK( '[2]Crude&amp;Product'!E15 ), "", '[2]Crude&amp;Product'!E15 )</f>
        <v>97.08</v>
      </c>
      <c r="H15" s="237"/>
      <c r="I15" s="238"/>
      <c r="J15" s="154" t="str">
        <f>IF( OR( ISBLANK(  '[2]Crude&amp;Product'!D15 ), ISBLANK(  '[2]Crude&amp;Product'!E15 ) ), "",
IF(G15&gt;D15,"+",
IF(G15&lt;D15,"- ","")) )</f>
        <v xml:space="preserve">- </v>
      </c>
      <c r="K15" s="155">
        <f>IF( OR( ISBLANK(  '[2]Crude&amp;Product'!D15 ), ISBLANK(  '[2]Crude&amp;Product'!E15 ) ), "", G15-D15 )</f>
        <v>-1.8599999999999994</v>
      </c>
      <c r="L15" s="27"/>
    </row>
    <row r="16" spans="2:12" ht="19.899999999999999" customHeight="1" x14ac:dyDescent="0.25">
      <c r="B16" s="18" t="s">
        <v>69</v>
      </c>
      <c r="C16" s="23"/>
      <c r="D16" s="21">
        <f>IF( ISBLANK( '[2]Crude&amp;Product'!D16 ), "",  '[2]Crude&amp;Product'!D16 )</f>
        <v>94.5</v>
      </c>
      <c r="E16" s="49"/>
      <c r="F16" s="25"/>
      <c r="G16" s="223">
        <f>IF( ISBLANK( '[2]Crude&amp;Product'!E16 ), "", '[2]Crude&amp;Product'!E16 )</f>
        <v>93.64</v>
      </c>
      <c r="H16" s="237"/>
      <c r="I16" s="238"/>
      <c r="J16" s="154" t="str">
        <f>IF( OR( ISBLANK(  '[2]Crude&amp;Product'!D16 ), ISBLANK(  '[2]Crude&amp;Product'!E16 ) ), "",
IF(G16&gt;D16,"+",
IF(G16&lt;D16,"- ","")) )</f>
        <v xml:space="preserve">- </v>
      </c>
      <c r="K16" s="155">
        <f>IF( OR( ISBLANK(  '[2]Crude&amp;Product'!D16 ), ISBLANK(  '[2]Crude&amp;Product'!E16 ) ), "", G16-D16 )</f>
        <v>-0.85999999999999943</v>
      </c>
      <c r="L16" s="27"/>
    </row>
    <row r="17" spans="2:12" ht="19.899999999999999" customHeight="1" x14ac:dyDescent="0.25">
      <c r="B17" s="18" t="s">
        <v>7</v>
      </c>
      <c r="C17" s="23"/>
      <c r="D17" s="21">
        <f>IF( ISBLANK( '[2]Crude&amp;Product'!D17 ), "",  '[2]Crude&amp;Product'!D17 )</f>
        <v>96.5</v>
      </c>
      <c r="E17" s="49"/>
      <c r="F17" s="25"/>
      <c r="G17" s="223">
        <f>IF( ISBLANK( '[2]Crude&amp;Product'!E17 ), "", '[2]Crude&amp;Product'!E17 )</f>
        <v>95.84</v>
      </c>
      <c r="H17" s="237"/>
      <c r="I17" s="238"/>
      <c r="J17" s="154" t="str">
        <f>IF( OR( ISBLANK(  '[2]Crude&amp;Product'!D17 ), ISBLANK(  '[2]Crude&amp;Product'!E17 ) ), "",
IF(G17&gt;D17,"+",
IF(G17&lt;D17,"- ","")) )</f>
        <v xml:space="preserve">- </v>
      </c>
      <c r="K17" s="155">
        <f>IF( OR( ISBLANK(  '[2]Crude&amp;Product'!D17 ), ISBLANK(  '[2]Crude&amp;Product'!E17 ) ), "", G17-D17 )</f>
        <v>-0.65999999999999659</v>
      </c>
      <c r="L17" s="27"/>
    </row>
    <row r="18" spans="2:12" ht="19.899999999999999" customHeight="1" x14ac:dyDescent="0.25">
      <c r="B18" s="18" t="s">
        <v>8</v>
      </c>
      <c r="C18" s="23"/>
      <c r="D18" s="21">
        <f>IF( ISBLANK( '[2]Crude&amp;Product'!D18 ), "",  '[2]Crude&amp;Product'!D18 )</f>
        <v>101.08</v>
      </c>
      <c r="E18" s="49"/>
      <c r="F18" s="50"/>
      <c r="G18" s="223">
        <f>IF( ISBLANK( '[2]Crude&amp;Product'!E18 ), "", '[2]Crude&amp;Product'!E18 )</f>
        <v>100.57</v>
      </c>
      <c r="H18" s="237"/>
      <c r="I18" s="238"/>
      <c r="J18" s="154" t="str">
        <f>IF( OR( ISBLANK(  '[2]Crude&amp;Product'!D18 ), ISBLANK(  '[2]Crude&amp;Product'!E18 ) ), "",
IF(G18&gt;D18,"+",
IF(G18&lt;D18,"- ","")) )</f>
        <v xml:space="preserve">- </v>
      </c>
      <c r="K18" s="155">
        <f>IF( OR( ISBLANK(  '[2]Crude&amp;Product'!D18 ), ISBLANK(  '[2]Crude&amp;Product'!E18 ) ), "", G18-D18 )</f>
        <v>-0.51000000000000512</v>
      </c>
      <c r="L18" s="27"/>
    </row>
    <row r="19" spans="2:12" ht="19.899999999999999" customHeight="1" x14ac:dyDescent="0.25">
      <c r="B19" s="18" t="s">
        <v>9</v>
      </c>
      <c r="C19" s="23"/>
      <c r="D19" s="21">
        <f>IF( ISBLANK( '[2]Crude&amp;Product'!D19 ), "",  '[2]Crude&amp;Product'!D19 )</f>
        <v>102.3</v>
      </c>
      <c r="E19" s="49"/>
      <c r="F19" s="50"/>
      <c r="G19" s="223">
        <f>IF( ISBLANK( '[2]Crude&amp;Product'!E19 ), "", '[2]Crude&amp;Product'!E19 )</f>
        <v>101.74</v>
      </c>
      <c r="H19" s="237"/>
      <c r="I19" s="238"/>
      <c r="J19" s="154" t="str">
        <f>IF( OR( ISBLANK(  '[2]Crude&amp;Product'!D19 ), ISBLANK(  '[2]Crude&amp;Product'!E19 ) ), "",
IF(G19&gt;D19,"+",
IF(G19&lt;D19,"- ","")) )</f>
        <v xml:space="preserve">- </v>
      </c>
      <c r="K19" s="155">
        <f>IF( OR( ISBLANK(  '[2]Crude&amp;Product'!D19 ), ISBLANK(  '[2]Crude&amp;Product'!E19 ) ), "", G19-D19 )</f>
        <v>-0.56000000000000227</v>
      </c>
      <c r="L19" s="27"/>
    </row>
    <row r="20" spans="2:12" ht="19.899999999999999" customHeight="1" x14ac:dyDescent="0.25">
      <c r="B20" s="18" t="s">
        <v>10</v>
      </c>
      <c r="C20" s="23"/>
      <c r="D20" s="21">
        <f>IF( ISBLANK( '[2]Crude&amp;Product'!D20 ), "",  '[2]Crude&amp;Product'!D20 )</f>
        <v>73.22</v>
      </c>
      <c r="E20" s="50"/>
      <c r="F20" s="50"/>
      <c r="G20" s="223">
        <f>IF( ISBLANK( '[2]Crude&amp;Product'!E20 ), "", '[2]Crude&amp;Product'!E20 )</f>
        <v>74.150000000000006</v>
      </c>
      <c r="H20" s="237"/>
      <c r="I20" s="238"/>
      <c r="J20" s="154" t="str">
        <f>IF( OR( ISBLANK(  '[2]Crude&amp;Product'!D20 ), ISBLANK(  '[2]Crude&amp;Product'!E20 ) ), "",
IF(G20&gt;D20,"+",
IF(G20&lt;D20,"- ","")) )</f>
        <v>+</v>
      </c>
      <c r="K20" s="155">
        <f>IF( OR( ISBLANK(  '[2]Crude&amp;Product'!D20 ), ISBLANK(  '[2]Crude&amp;Product'!E20 ) ), "", G20-D20 )</f>
        <v>0.93000000000000682</v>
      </c>
      <c r="L20" s="27"/>
    </row>
    <row r="21" spans="2:12" ht="19.899999999999999" customHeight="1" x14ac:dyDescent="0.25">
      <c r="B21" s="31" t="s">
        <v>11</v>
      </c>
      <c r="C21" s="51"/>
      <c r="D21" s="52">
        <f>IF( ISBLANK( '[2]Crude&amp;Product'!D21 ), "",  '[2]Crude&amp;Product'!D21 )</f>
        <v>71.61</v>
      </c>
      <c r="E21" s="53"/>
      <c r="F21" s="53"/>
      <c r="G21" s="239">
        <f>IF( ISBLANK( '[2]Crude&amp;Product'!E21 ), "", '[2]Crude&amp;Product'!E21 )</f>
        <v>72.52</v>
      </c>
      <c r="H21" s="240"/>
      <c r="I21" s="241"/>
      <c r="J21" s="156" t="str">
        <f>IF( OR( ISBLANK(  '[2]Crude&amp;Product'!D21 ), ISBLANK(  '[2]Crude&amp;Product'!E21 ) ), "",
IF(G21&gt;D21,"+",
IF(G21&lt;D21,"- ","")) )</f>
        <v>+</v>
      </c>
      <c r="K21" s="157">
        <f>IF( OR( ISBLANK(  '[2]Crude&amp;Product'!D21 ), ISBLANK(  '[2]Crude&amp;Product'!E21 ) ), "", G21-D21 )</f>
        <v>0.90999999999999659</v>
      </c>
      <c r="L21" s="36"/>
    </row>
    <row r="22" spans="2:12" ht="19.899999999999999" customHeight="1" x14ac:dyDescent="0.25">
      <c r="B22" s="54"/>
      <c r="C22" s="55"/>
      <c r="D22" s="56"/>
      <c r="E22" s="56"/>
      <c r="F22" s="55"/>
      <c r="H22" s="56"/>
      <c r="I22" s="57"/>
      <c r="J22" s="58"/>
      <c r="K22" s="58"/>
      <c r="L22" s="59"/>
    </row>
    <row r="23" spans="2:12" ht="19.899999999999999" customHeight="1" x14ac:dyDescent="0.25">
      <c r="B23" s="37"/>
      <c r="C23" s="55"/>
      <c r="D23" s="56"/>
      <c r="E23" s="56"/>
      <c r="F23" s="55"/>
      <c r="G23" s="56"/>
      <c r="H23" s="56"/>
      <c r="I23" s="57"/>
      <c r="J23" s="60"/>
      <c r="K23" s="58"/>
      <c r="L23" s="59"/>
    </row>
    <row r="24" spans="2:12" ht="19.899999999999999" customHeight="1" x14ac:dyDescent="0.25">
      <c r="B24" s="12" t="s">
        <v>70</v>
      </c>
      <c r="C24" s="61"/>
      <c r="D24" s="62">
        <v>45325</v>
      </c>
      <c r="E24" s="62"/>
      <c r="F24" s="63"/>
      <c r="G24" s="62">
        <v>45354</v>
      </c>
      <c r="H24" s="13"/>
      <c r="I24" s="13"/>
      <c r="J24" s="16" t="s">
        <v>1</v>
      </c>
      <c r="K24" s="16"/>
      <c r="L24" s="64"/>
    </row>
    <row r="25" spans="2:12" ht="19.899999999999999" customHeight="1" x14ac:dyDescent="0.25">
      <c r="B25" s="31"/>
      <c r="C25" s="65"/>
      <c r="D25" s="52">
        <v>31.32</v>
      </c>
      <c r="E25" s="66"/>
      <c r="F25" s="67"/>
      <c r="G25" s="52">
        <v>31.09</v>
      </c>
      <c r="H25" s="67"/>
      <c r="I25" s="68" t="str">
        <f>IF(G25&gt;D25,"+","-")</f>
        <v>-</v>
      </c>
      <c r="J25" s="69" t="str">
        <f>IF(G25&gt;D25,"+",
IF(G25&lt;D25,"- ",""))</f>
        <v xml:space="preserve">- </v>
      </c>
      <c r="K25" s="35">
        <f>IF( ISBLANK( G25 ), "", G25-D25 )</f>
        <v>-0.23000000000000043</v>
      </c>
      <c r="L25" s="70"/>
    </row>
    <row r="26" spans="2:12" ht="19.899999999999999" customHeight="1" x14ac:dyDescent="0.25">
      <c r="B26" s="37"/>
      <c r="C26" s="71"/>
      <c r="D26" s="56"/>
      <c r="E26" s="56"/>
      <c r="F26" s="71"/>
      <c r="G26" s="56"/>
      <c r="H26" s="56"/>
      <c r="I26" s="72"/>
      <c r="J26" s="73"/>
      <c r="K26" s="58"/>
      <c r="L26" s="59"/>
    </row>
    <row r="27" spans="2:12" ht="19.899999999999999" customHeight="1" x14ac:dyDescent="0.25">
      <c r="B27" s="12" t="s">
        <v>71</v>
      </c>
      <c r="C27" s="74"/>
      <c r="D27" s="74" t="s">
        <v>64</v>
      </c>
      <c r="E27" s="75"/>
      <c r="F27" s="13"/>
      <c r="G27" s="74" t="s">
        <v>65</v>
      </c>
      <c r="H27" s="13"/>
      <c r="I27" s="13"/>
      <c r="J27" s="16" t="s">
        <v>1</v>
      </c>
      <c r="K27" s="16"/>
      <c r="L27" s="64"/>
    </row>
    <row r="28" spans="2:12" ht="19.899999999999999" customHeight="1" x14ac:dyDescent="0.25">
      <c r="B28" s="76"/>
      <c r="C28" s="77"/>
      <c r="D28" s="52">
        <v>35.06</v>
      </c>
      <c r="E28" s="66"/>
      <c r="F28" s="78"/>
      <c r="G28" s="52">
        <v>34.6</v>
      </c>
      <c r="H28" s="51"/>
      <c r="I28" s="79"/>
      <c r="J28" s="69" t="str">
        <f>IF(G28&gt;D28,"+",
IF(G28&lt;D28,"- ",""))</f>
        <v xml:space="preserve">- </v>
      </c>
      <c r="K28" s="35">
        <f>IF( ISBLANK( G28 ), "", G28-D28 )</f>
        <v>-0.46000000000000085</v>
      </c>
      <c r="L28" s="70"/>
    </row>
    <row r="29" spans="2:12" ht="19.899999999999999" customHeight="1" x14ac:dyDescent="0.25">
      <c r="B29" s="23"/>
      <c r="C29" s="80"/>
      <c r="D29" s="80"/>
      <c r="E29" s="81"/>
      <c r="F29" s="10"/>
      <c r="G29" s="80"/>
      <c r="H29" s="23"/>
      <c r="I29" s="82"/>
      <c r="J29" s="83"/>
      <c r="K29" s="84"/>
      <c r="L29" s="85"/>
    </row>
    <row r="30" spans="2:12" ht="19.899999999999999" customHeight="1" x14ac:dyDescent="0.25">
      <c r="B30" s="37"/>
      <c r="C30" s="86"/>
      <c r="D30" s="55"/>
      <c r="E30" s="56"/>
      <c r="F30" s="86"/>
      <c r="G30" s="56"/>
      <c r="H30" s="56"/>
      <c r="I30" s="57"/>
      <c r="J30" s="60"/>
      <c r="K30" s="87"/>
      <c r="L30" s="3" t="s">
        <v>12</v>
      </c>
    </row>
    <row r="31" spans="2:12" ht="19.899999999999999" customHeight="1" x14ac:dyDescent="0.25">
      <c r="B31" s="12" t="s">
        <v>13</v>
      </c>
      <c r="C31" s="88">
        <f>IF( ISBLANK( [2]Retail_Report!B5 ), "", [2]Retail_Report!B5 )</f>
        <v>45358</v>
      </c>
      <c r="D31" s="88"/>
      <c r="E31" s="88"/>
      <c r="F31" s="88"/>
      <c r="G31" s="88"/>
      <c r="H31" s="88"/>
      <c r="I31" s="88"/>
      <c r="J31" s="88"/>
      <c r="K31" s="88"/>
      <c r="L31" s="89"/>
    </row>
    <row r="32" spans="2:12" ht="19.899999999999999" customHeight="1" x14ac:dyDescent="0.25">
      <c r="B32" s="90"/>
      <c r="C32" s="91"/>
      <c r="D32" s="92"/>
      <c r="E32" s="93"/>
      <c r="F32" s="93"/>
      <c r="G32" s="93"/>
      <c r="H32" s="93"/>
      <c r="I32" s="93"/>
      <c r="J32" s="93"/>
      <c r="K32" s="93"/>
      <c r="L32" s="94"/>
    </row>
    <row r="33" spans="2:12" ht="19.899999999999999" customHeight="1" x14ac:dyDescent="0.25">
      <c r="B33" s="95"/>
      <c r="C33" s="91"/>
      <c r="D33" s="92"/>
      <c r="E33" s="93"/>
      <c r="F33" s="93"/>
      <c r="G33" s="93"/>
      <c r="H33" s="93"/>
      <c r="I33" s="93"/>
      <c r="J33" s="93"/>
      <c r="K33" s="93"/>
      <c r="L33" s="96"/>
    </row>
    <row r="34" spans="2:12" ht="19.899999999999999" customHeight="1" x14ac:dyDescent="0.25">
      <c r="B34" s="97"/>
      <c r="C34" s="98"/>
      <c r="D34" s="92"/>
      <c r="E34" s="99"/>
      <c r="F34" s="99"/>
      <c r="G34" s="99"/>
      <c r="H34" s="99"/>
      <c r="I34" s="99"/>
      <c r="J34" s="99"/>
      <c r="K34" s="99"/>
      <c r="L34" s="100"/>
    </row>
    <row r="35" spans="2:12" ht="19.899999999999999" customHeight="1" x14ac:dyDescent="0.25">
      <c r="B35" s="101" t="s">
        <v>14</v>
      </c>
      <c r="C35" s="102">
        <f>IF( ISBLANK( [2]Retail_Report!C6 ), "", [2]Retail_Report!C6 )</f>
        <v>45.74</v>
      </c>
      <c r="D35" s="103" t="str">
        <f>IF( ISBLANK( [2]Retail_Report!D6 ), "", [2]Retail_Report!D6 )</f>
        <v/>
      </c>
      <c r="E35" s="104" t="str">
        <f>IF( ISBLANK( [2]Retail_Report!E6 ), "", [2]Retail_Report!E6 )</f>
        <v/>
      </c>
      <c r="F35" s="104" t="str">
        <f>IF( ISBLANK( [2]Retail_Report!F6 ), "", [2]Retail_Report!F6 )</f>
        <v/>
      </c>
      <c r="G35" s="104">
        <f>IF( ISBLANK( [2]Retail_Report!G6 ), "", [2]Retail_Report!G6 )</f>
        <v>46.91</v>
      </c>
      <c r="H35" s="105" t="str">
        <f>IF( ISBLANK( [2]Retail_Report!H6 ), "", [2]Retail_Report!H6 )</f>
        <v/>
      </c>
      <c r="I35" s="104">
        <f>IF( ISBLANK( [2]Retail_Report!I6 ), "", [2]Retail_Report!I6 )</f>
        <v>46.24</v>
      </c>
      <c r="J35" s="104">
        <f>IF( ISBLANK( [2]Retail_Report!J6 ), "", [2]Retail_Report!J6 )</f>
        <v>45.89</v>
      </c>
      <c r="K35" s="105" t="str">
        <f>IF( ISBLANK( [2]Retail_Report!K6 ), "", [2]Retail_Report!K6 )</f>
        <v/>
      </c>
      <c r="L35" s="106">
        <f>IF( ISBLANK( [2]Retail_Report!L6 ), "", [2]Retail_Report!L6 )</f>
        <v>45.89</v>
      </c>
    </row>
    <row r="36" spans="2:12" ht="19.899999999999999" customHeight="1" x14ac:dyDescent="0.25">
      <c r="B36" s="101" t="s">
        <v>15</v>
      </c>
      <c r="C36" s="107" t="str">
        <f>IF( ISBLANK( [2]Retail_Report!C7 ), "", [2]Retail_Report!C7 )</f>
        <v/>
      </c>
      <c r="D36" s="108" t="str">
        <f>IF( ISBLANK( [2]Retail_Report!D7 ), "", [2]Retail_Report!D7 )</f>
        <v/>
      </c>
      <c r="E36" s="108" t="str">
        <f>IF( ISBLANK( [2]Retail_Report!E7 ), "", [2]Retail_Report!E7 )</f>
        <v/>
      </c>
      <c r="F36" s="108" t="str">
        <f>IF( ISBLANK( [2]Retail_Report!F7 ), "", [2]Retail_Report!F7 )</f>
        <v/>
      </c>
      <c r="G36" s="108" t="str">
        <f>IF( ISBLANK( [2]Retail_Report!G7 ), "", [2]Retail_Report!G7 )</f>
        <v/>
      </c>
      <c r="H36" s="108" t="str">
        <f>IF( ISBLANK( [2]Retail_Report!H7 ), "", [2]Retail_Report!H7 )</f>
        <v/>
      </c>
      <c r="I36" s="108" t="str">
        <f>IF( ISBLANK( [2]Retail_Report!I7 ), "", [2]Retail_Report!I7 )</f>
        <v/>
      </c>
      <c r="J36" s="108" t="str">
        <f>IF( ISBLANK( [2]Retail_Report!J7 ), "", [2]Retail_Report!J7 )</f>
        <v/>
      </c>
      <c r="K36" s="108" t="str">
        <f>IF( ISBLANK( [2]Retail_Report!K7 ), "", [2]Retail_Report!K7 )</f>
        <v/>
      </c>
      <c r="L36" s="109" t="str">
        <f>IF( ISBLANK( [2]Retail_Report!L7 ), "", [2]Retail_Report!L7 )</f>
        <v/>
      </c>
    </row>
    <row r="37" spans="2:12" ht="19.899999999999999" customHeight="1" x14ac:dyDescent="0.25">
      <c r="B37" s="101" t="s">
        <v>16</v>
      </c>
      <c r="C37" s="107">
        <f>IF( ISBLANK( [2]Retail_Report!C8 ), "", [2]Retail_Report!C8 )</f>
        <v>37.85</v>
      </c>
      <c r="D37" s="110">
        <f>IF( ISBLANK( [2]Retail_Report!D8 ), "", [2]Retail_Report!D8 )</f>
        <v>37.85</v>
      </c>
      <c r="E37" s="110">
        <f>IF( ISBLANK( [2]Retail_Report!E8 ), "", [2]Retail_Report!E8 )</f>
        <v>38.15</v>
      </c>
      <c r="F37" s="110">
        <f>IF( ISBLANK( [2]Retail_Report!F8 ), "", [2]Retail_Report!F8 )</f>
        <v>37.85</v>
      </c>
      <c r="G37" s="108">
        <f>IF( ISBLANK( [2]Retail_Report!G8 ), "", [2]Retail_Report!G8 )</f>
        <v>37.85</v>
      </c>
      <c r="H37" s="110">
        <f>IF( ISBLANK( [2]Retail_Report!H8 ), "", [2]Retail_Report!H8 )</f>
        <v>37.85</v>
      </c>
      <c r="I37" s="108">
        <f>IF( ISBLANK( [2]Retail_Report!I8 ), "", [2]Retail_Report!I8 )</f>
        <v>37.85</v>
      </c>
      <c r="J37" s="110">
        <f>IF( ISBLANK( [2]Retail_Report!J8 ), "", [2]Retail_Report!J8 )</f>
        <v>37.85</v>
      </c>
      <c r="K37" s="110">
        <f>IF( ISBLANK( [2]Retail_Report!K8 ), "", [2]Retail_Report!K8 )</f>
        <v>37.85</v>
      </c>
      <c r="L37" s="111">
        <f>IF( ISBLANK( [2]Retail_Report!L8 ), "", [2]Retail_Report!L8 )</f>
        <v>37.85</v>
      </c>
    </row>
    <row r="38" spans="2:12" ht="19.899999999999999" customHeight="1" x14ac:dyDescent="0.25">
      <c r="B38" s="112" t="s">
        <v>17</v>
      </c>
      <c r="C38" s="113">
        <f>IF( ISBLANK( [2]Retail_Report!C9 ), "", [2]Retail_Report!C9 )</f>
        <v>35.74</v>
      </c>
      <c r="D38" s="114">
        <f>IF( ISBLANK( [2]Retail_Report!D9 ), "", [2]Retail_Report!D9 )</f>
        <v>35.74</v>
      </c>
      <c r="E38" s="115">
        <f>IF( ISBLANK( [2]Retail_Report!E9 ), "", [2]Retail_Report!E9 )</f>
        <v>36.28</v>
      </c>
      <c r="F38" s="115">
        <f>IF( ISBLANK( [2]Retail_Report!F9 ), "", [2]Retail_Report!F9 )</f>
        <v>35.74</v>
      </c>
      <c r="G38" s="115">
        <f>IF( ISBLANK( [2]Retail_Report!G9 ), "", [2]Retail_Report!G9 )</f>
        <v>35.74</v>
      </c>
      <c r="H38" s="115" t="str">
        <f>IF( ISBLANK( [2]Retail_Report!H9 ), "", [2]Retail_Report!H9 )</f>
        <v/>
      </c>
      <c r="I38" s="115">
        <f>IF( ISBLANK( [2]Retail_Report!I9 ), "", [2]Retail_Report!I9 )</f>
        <v>35.74</v>
      </c>
      <c r="J38" s="110">
        <f>IF( ISBLANK( [2]Retail_Report!J9 ), "", [2]Retail_Report!J9 )</f>
        <v>35.74</v>
      </c>
      <c r="K38" s="115">
        <f>IF( ISBLANK( [2]Retail_Report!K9 ), "", [2]Retail_Report!K9 )</f>
        <v>35.74</v>
      </c>
      <c r="L38" s="116">
        <f>IF( ISBLANK( [2]Retail_Report!L9 ), "", [2]Retail_Report!L9 )</f>
        <v>35.74</v>
      </c>
    </row>
    <row r="39" spans="2:12" ht="19.899999999999999" customHeight="1" x14ac:dyDescent="0.25">
      <c r="B39" s="117" t="s">
        <v>18</v>
      </c>
      <c r="C39" s="118">
        <f>IF( ISBLANK( [2]Retail_Report!C10 ), "", [2]Retail_Report!C10 )</f>
        <v>35.49</v>
      </c>
      <c r="D39" s="110">
        <f>IF( ISBLANK( [2]Retail_Report!D10 ), "", [2]Retail_Report!D10 )</f>
        <v>35.49</v>
      </c>
      <c r="E39" s="110" t="str">
        <f>IF( ISBLANK( [2]Retail_Report!E10 ), "", [2]Retail_Report!E10 )</f>
        <v/>
      </c>
      <c r="F39" s="110" t="str">
        <f>IF( ISBLANK( [2]Retail_Report!F10 ), "", [2]Retail_Report!F10 )</f>
        <v/>
      </c>
      <c r="G39" s="110" t="str">
        <f>IF( ISBLANK( [2]Retail_Report!G10 ), "", [2]Retail_Report!G10 )</f>
        <v/>
      </c>
      <c r="H39" s="110" t="str">
        <f>IF( ISBLANK( [2]Retail_Report!H10 ), "", [2]Retail_Report!H10 )</f>
        <v/>
      </c>
      <c r="I39" s="110" t="str">
        <f>IF( ISBLANK( [2]Retail_Report!I10 ), "", [2]Retail_Report!I10 )</f>
        <v/>
      </c>
      <c r="J39" s="110" t="str">
        <f>IF( ISBLANK( [2]Retail_Report!J10 ), "", [2]Retail_Report!J10 )</f>
        <v/>
      </c>
      <c r="K39" s="110" t="str">
        <f>IF( ISBLANK( [2]Retail_Report!K10 ), "", [2]Retail_Report!K10 )</f>
        <v/>
      </c>
      <c r="L39" s="111" t="str">
        <f>IF( ISBLANK( [2]Retail_Report!L10 ), "", [2]Retail_Report!L10 )</f>
        <v/>
      </c>
    </row>
    <row r="40" spans="2:12" ht="19.899999999999999" customHeight="1" x14ac:dyDescent="0.25">
      <c r="B40" s="112" t="s">
        <v>19</v>
      </c>
      <c r="C40" s="107">
        <f>IF( ISBLANK( [2]Retail_Report!C11 ), "", [2]Retail_Report!C11 )</f>
        <v>36.380000000000003</v>
      </c>
      <c r="D40" s="110">
        <f>IF( ISBLANK( [2]Retail_Report!D11 ), "", [2]Retail_Report!D11 )</f>
        <v>36.380000000000003</v>
      </c>
      <c r="E40" s="110">
        <f>IF( ISBLANK( [2]Retail_Report!E11 ), "", [2]Retail_Report!E11 )</f>
        <v>36.880000000000003</v>
      </c>
      <c r="F40" s="110">
        <f>IF( ISBLANK( [2]Retail_Report!F11 ), "", [2]Retail_Report!F11 )</f>
        <v>36.380000000000003</v>
      </c>
      <c r="G40" s="110">
        <f>IF( ISBLANK( [2]Retail_Report!G11 ), "", [2]Retail_Report!G11 )</f>
        <v>36.380000000000003</v>
      </c>
      <c r="H40" s="110">
        <f>IF( ISBLANK( [2]Retail_Report!H11 ), "", [2]Retail_Report!H11 )</f>
        <v>36.380000000000003</v>
      </c>
      <c r="I40" s="110">
        <f>IF( ISBLANK( [2]Retail_Report!I11 ), "", [2]Retail_Report!I11 )</f>
        <v>36.380000000000003</v>
      </c>
      <c r="J40" s="110">
        <f>IF( ISBLANK( [2]Retail_Report!J11 ), "", [2]Retail_Report!J11 )</f>
        <v>36.380000000000003</v>
      </c>
      <c r="K40" s="110">
        <f>IF( ISBLANK( [2]Retail_Report!K11 ), "", [2]Retail_Report!K11 )</f>
        <v>36.380000000000003</v>
      </c>
      <c r="L40" s="111">
        <f>IF( ISBLANK( [2]Retail_Report!L11 ), "", [2]Retail_Report!L11 )</f>
        <v>36.380000000000003</v>
      </c>
    </row>
    <row r="41" spans="2:12" ht="19.899999999999999" customHeight="1" x14ac:dyDescent="0.25">
      <c r="B41" s="101" t="s">
        <v>20</v>
      </c>
      <c r="C41" s="107">
        <f>IF( ISBLANK( [2]Retail_Report!C12 ), "", [2]Retail_Report!C12 )</f>
        <v>45.54</v>
      </c>
      <c r="D41" s="110">
        <f>IF( ISBLANK( [2]Retail_Report!D12 ), "", [2]Retail_Report!D12 )</f>
        <v>49.44</v>
      </c>
      <c r="E41" s="110">
        <f>IF( ISBLANK( [2]Retail_Report!E12 ), "", [2]Retail_Report!E12 )</f>
        <v>49.44</v>
      </c>
      <c r="F41" s="110">
        <f>IF( ISBLANK( [2]Retail_Report!F12 ), "", [2]Retail_Report!F12 )</f>
        <v>49.44</v>
      </c>
      <c r="G41" s="110" t="str">
        <f>IF( ISBLANK( [2]Retail_Report!G12 ), "", [2]Retail_Report!G12 )</f>
        <v/>
      </c>
      <c r="H41" s="110" t="str">
        <f>IF( ISBLANK( [2]Retail_Report!H12 ), "", [2]Retail_Report!H12 )</f>
        <v/>
      </c>
      <c r="I41" s="110" t="str">
        <f>IF( ISBLANK( [2]Retail_Report!I12 ), "", [2]Retail_Report!I12 )</f>
        <v/>
      </c>
      <c r="J41" s="110" t="str">
        <f>IF( ISBLANK( [2]Retail_Report!J12 ), "", [2]Retail_Report!J12 )</f>
        <v/>
      </c>
      <c r="K41" s="110" t="str">
        <f>IF( ISBLANK( [2]Retail_Report!K12 ), "", [2]Retail_Report!K12 )</f>
        <v/>
      </c>
      <c r="L41" s="111" t="str">
        <f>IF( ISBLANK( [2]Retail_Report!L12 ), "", [2]Retail_Report!L12 )</f>
        <v/>
      </c>
    </row>
    <row r="42" spans="2:12" ht="19.899999999999999" customHeight="1" x14ac:dyDescent="0.25">
      <c r="B42" s="112" t="s">
        <v>21</v>
      </c>
      <c r="C42" s="118">
        <f>IF( ISBLANK( [2]Retail_Report!C13 ), "", [2]Retail_Report!C13 )</f>
        <v>29.94</v>
      </c>
      <c r="D42" s="110">
        <f>IF( ISBLANK( [2]Retail_Report!D13 ), "", [2]Retail_Report!D13 )</f>
        <v>29.94</v>
      </c>
      <c r="E42" s="110">
        <f>IF( ISBLANK( [2]Retail_Report!E13 ), "", [2]Retail_Report!E13 )</f>
        <v>30.24</v>
      </c>
      <c r="F42" s="110">
        <f>IF( ISBLANK( [2]Retail_Report!F13 ), "", [2]Retail_Report!F13 )</f>
        <v>29.94</v>
      </c>
      <c r="G42" s="110">
        <f>IF( ISBLANK( [2]Retail_Report!G13 ), "", [2]Retail_Report!G13 )</f>
        <v>29.94</v>
      </c>
      <c r="H42" s="110">
        <f>IF( ISBLANK( [2]Retail_Report!H13 ), "", [2]Retail_Report!H13 )</f>
        <v>29.94</v>
      </c>
      <c r="I42" s="110">
        <f>IF( ISBLANK( [2]Retail_Report!I13 ), "", [2]Retail_Report!I13 )</f>
        <v>29.94</v>
      </c>
      <c r="J42" s="110">
        <f>IF( ISBLANK( [2]Retail_Report!J13 ), "", [2]Retail_Report!J13 )</f>
        <v>29.94</v>
      </c>
      <c r="K42" s="110">
        <f>IF( ISBLANK( [2]Retail_Report!K13 ), "", [2]Retail_Report!K13 )</f>
        <v>29.94</v>
      </c>
      <c r="L42" s="111">
        <f>IF( ISBLANK( [2]Retail_Report!L13 ), "", [2]Retail_Report!L13 )</f>
        <v>29.94</v>
      </c>
    </row>
    <row r="43" spans="2:12" ht="19.899999999999999" customHeight="1" x14ac:dyDescent="0.25">
      <c r="B43" s="112" t="s">
        <v>22</v>
      </c>
      <c r="C43" s="118">
        <f>IF( ISBLANK( [2]Retail_Report!C14 ), "", [2]Retail_Report!C14 )</f>
        <v>29.94</v>
      </c>
      <c r="D43" s="110">
        <f>IF( ISBLANK( [2]Retail_Report!D14 ), "", [2]Retail_Report!D14 )</f>
        <v>29.94</v>
      </c>
      <c r="E43" s="110" t="str">
        <f>IF( ISBLANK( [2]Retail_Report!E14 ), "", [2]Retail_Report!E14 )</f>
        <v/>
      </c>
      <c r="F43" s="110">
        <f>IF( ISBLANK( [2]Retail_Report!F14 ), "", [2]Retail_Report!F14 )</f>
        <v>29.94</v>
      </c>
      <c r="G43" s="110">
        <f>IF( ISBLANK( [2]Retail_Report!G14 ), "", [2]Retail_Report!G14 )</f>
        <v>29.94</v>
      </c>
      <c r="H43" s="110">
        <f>IF( ISBLANK( [2]Retail_Report!H14 ), "", [2]Retail_Report!H14 )</f>
        <v>29.94</v>
      </c>
      <c r="I43" s="110">
        <f>IF( ISBLANK( [2]Retail_Report!I14 ), "", [2]Retail_Report!I14 )</f>
        <v>29.94</v>
      </c>
      <c r="J43" s="110">
        <f>IF( ISBLANK( [2]Retail_Report!J14 ), "", [2]Retail_Report!J14 )</f>
        <v>29.94</v>
      </c>
      <c r="K43" s="110">
        <f>IF( ISBLANK( [2]Retail_Report!K14 ), "", [2]Retail_Report!K14 )</f>
        <v>29.94</v>
      </c>
      <c r="L43" s="111">
        <f>IF( ISBLANK( [2]Retail_Report!L14 ), "", [2]Retail_Report!L14 )</f>
        <v>29.94</v>
      </c>
    </row>
    <row r="44" spans="2:12" ht="19.899999999999999" customHeight="1" x14ac:dyDescent="0.25">
      <c r="B44" s="101" t="s">
        <v>23</v>
      </c>
      <c r="C44" s="118">
        <f>IF( ISBLANK( [2]Retail_Report!C15 ), "", [2]Retail_Report!C15 )</f>
        <v>29.94</v>
      </c>
      <c r="D44" s="110">
        <f>IF( ISBLANK( [2]Retail_Report!D15 ), "", [2]Retail_Report!D15 )</f>
        <v>29.94</v>
      </c>
      <c r="E44" s="108" t="str">
        <f>IF( ISBLANK( [2]Retail_Report!E15 ), "", [2]Retail_Report!E15 )</f>
        <v/>
      </c>
      <c r="F44" s="108" t="str">
        <f>IF( ISBLANK( [2]Retail_Report!F15 ), "", [2]Retail_Report!F15 )</f>
        <v/>
      </c>
      <c r="G44" s="108">
        <f>IF( ISBLANK( [2]Retail_Report!G15 ), "", [2]Retail_Report!G15 )</f>
        <v>29.94</v>
      </c>
      <c r="H44" s="110" t="str">
        <f>IF( ISBLANK( [2]Retail_Report!H15 ), "", [2]Retail_Report!H15 )</f>
        <v/>
      </c>
      <c r="I44" s="110" t="str">
        <f>IF( ISBLANK( [2]Retail_Report!I15 ), "", [2]Retail_Report!I15 )</f>
        <v/>
      </c>
      <c r="J44" s="110" t="str">
        <f>IF( ISBLANK( [2]Retail_Report!J15 ), "", [2]Retail_Report!J15 )</f>
        <v/>
      </c>
      <c r="K44" s="110" t="str">
        <f>IF( ISBLANK( [2]Retail_Report!K15 ), "", [2]Retail_Report!K15 )</f>
        <v/>
      </c>
      <c r="L44" s="111" t="str">
        <f>IF( ISBLANK( [2]Retail_Report!L15 ), "", [2]Retail_Report!L15 )</f>
        <v/>
      </c>
    </row>
    <row r="45" spans="2:12" ht="19.899999999999999" customHeight="1" x14ac:dyDescent="0.25">
      <c r="B45" s="119" t="s">
        <v>24</v>
      </c>
      <c r="C45" s="120">
        <f>IF( ISBLANK( [2]Retail_Report!C16 ), "", [2]Retail_Report!C16 )</f>
        <v>41.54</v>
      </c>
      <c r="D45" s="121">
        <f>IF( ISBLANK( [2]Retail_Report!D16 ), "", [2]Retail_Report!D16 )</f>
        <v>43.64</v>
      </c>
      <c r="E45" s="122">
        <f>IF( ISBLANK( [2]Retail_Report!E16 ), "", [2]Retail_Report!E16 )</f>
        <v>44.84</v>
      </c>
      <c r="F45" s="122">
        <f>IF( ISBLANK( [2]Retail_Report!F16 ), "", [2]Retail_Report!F16 )</f>
        <v>43.64</v>
      </c>
      <c r="G45" s="122">
        <f>IF( ISBLANK( [2]Retail_Report!G16 ), "", [2]Retail_Report!G16 )</f>
        <v>43.64</v>
      </c>
      <c r="H45" s="121" t="str">
        <f>IF( ISBLANK( [2]Retail_Report!H16 ), "", [2]Retail_Report!H16 )</f>
        <v/>
      </c>
      <c r="I45" s="121" t="str">
        <f>IF( ISBLANK( [2]Retail_Report!I16 ), "", [2]Retail_Report!I16 )</f>
        <v/>
      </c>
      <c r="J45" s="121" t="str">
        <f>IF( ISBLANK( [2]Retail_Report!J16 ), "", [2]Retail_Report!J16 )</f>
        <v/>
      </c>
      <c r="K45" s="121" t="str">
        <f>IF( ISBLANK( [2]Retail_Report!K16 ), "", [2]Retail_Report!K16 )</f>
        <v/>
      </c>
      <c r="L45" s="123" t="str">
        <f>IF( ISBLANK( [2]Retail_Report!L16 ), "", [2]Retail_Report!L16 )</f>
        <v/>
      </c>
    </row>
    <row r="46" spans="2:12" ht="19.899999999999999" customHeight="1" x14ac:dyDescent="0.25">
      <c r="B46" s="23"/>
      <c r="C46" s="124"/>
      <c r="D46" s="125"/>
      <c r="E46" s="126"/>
      <c r="F46" s="23"/>
      <c r="G46" s="127"/>
      <c r="H46" s="23"/>
      <c r="J46" s="23"/>
      <c r="L46" s="23"/>
    </row>
    <row r="47" spans="2:12" ht="41.45" customHeight="1" x14ac:dyDescent="0.25">
      <c r="B47" s="128" t="s">
        <v>25</v>
      </c>
      <c r="C47" s="129">
        <f>IF( ISBLANK( [2]Retail_Report!C17 ), "", [2]Retail_Report!C17 )</f>
        <v>45358.208333333336</v>
      </c>
      <c r="D47" s="129">
        <f>IF( ISBLANK( [2]Retail_Report!D17 ), "", [2]Retail_Report!D17 )</f>
        <v>45358.208333333336</v>
      </c>
      <c r="E47" s="129">
        <f>IF( ISBLANK( [2]Retail_Report!E17 ), "", [2]Retail_Report!E17 )</f>
        <v>45358.208333333336</v>
      </c>
      <c r="F47" s="129">
        <f>IF( ISBLANK( [2]Retail_Report!F17 ), "", [2]Retail_Report!F17 )</f>
        <v>45358.208333333336</v>
      </c>
      <c r="G47" s="129">
        <f>IF( ISBLANK( [2]Retail_Report!G17 ), "", [2]Retail_Report!G17 )</f>
        <v>45358.208333333336</v>
      </c>
      <c r="H47" s="129">
        <f>IF( ISBLANK( [2]Retail_Report!H17 ), "", [2]Retail_Report!H17 )</f>
        <v>45358.208333333336</v>
      </c>
      <c r="I47" s="129">
        <f>IF( ISBLANK( [2]Retail_Report!I17 ), "", [2]Retail_Report!I17 )</f>
        <v>45358.208333333336</v>
      </c>
      <c r="J47" s="129">
        <f>IF( ISBLANK( [2]Retail_Report!J17 ), "", [2]Retail_Report!J17 )</f>
        <v>45358.208333333336</v>
      </c>
      <c r="K47" s="129">
        <f>IF( ISBLANK( [2]Retail_Report!K17 ), "", [2]Retail_Report!K17 )</f>
        <v>45358.208333333336</v>
      </c>
      <c r="L47" s="129">
        <f>IF( ISBLANK( [2]Retail_Report!L17 ), "", [2]Retail_Report!L17 )</f>
        <v>45358.208333333336</v>
      </c>
    </row>
    <row r="48" spans="2:12" ht="19.899999999999999" customHeight="1" x14ac:dyDescent="0.25">
      <c r="B48" s="101" t="s">
        <v>14</v>
      </c>
      <c r="C48" s="130">
        <f xml:space="preserve"> IF( ISBLANK( [2]Retail_Report!C6 ), "", [2]Retail_Report!C6 - [2]Retail_Report!P6 )</f>
        <v>-0.29999999999999716</v>
      </c>
      <c r="D48" s="131" t="str">
        <f xml:space="preserve"> IF( ISBLANK( [2]Retail_Report!D6 ), "", [2]Retail_Report!D6 - [2]Retail_Report!Q6 )</f>
        <v/>
      </c>
      <c r="E48" s="131" t="str">
        <f xml:space="preserve"> IF( ISBLANK( [2]Retail_Report!E6 ), "", [2]Retail_Report!E6 - [2]Retail_Report!R6 )</f>
        <v/>
      </c>
      <c r="F48" s="131" t="str">
        <f xml:space="preserve"> IF( ISBLANK( [2]Retail_Report!F6 ), "", [2]Retail_Report!F6 - [2]Retail_Report!S6 )</f>
        <v/>
      </c>
      <c r="G48" s="131">
        <f xml:space="preserve"> IF( ISBLANK( [2]Retail_Report!G6 ), "", [2]Retail_Report!G6 - [2]Retail_Report!T6 )</f>
        <v>-0.30000000000000426</v>
      </c>
      <c r="H48" s="131" t="str">
        <f xml:space="preserve"> IF( ISBLANK( [2]Retail_Report!H6 ), "", [2]Retail_Report!H6 - [2]Retail_Report!U6 )</f>
        <v/>
      </c>
      <c r="I48" s="131">
        <f xml:space="preserve"> IF( ISBLANK( [2]Retail_Report!I6 ), "", [2]Retail_Report!I6 - [2]Retail_Report!V6 )</f>
        <v>-0.29999999999999716</v>
      </c>
      <c r="J48" s="131">
        <f xml:space="preserve"> IF( ISBLANK( [2]Retail_Report!J6 ), "", [2]Retail_Report!J6 - [2]Retail_Report!W6 )</f>
        <v>-0.29999999999999716</v>
      </c>
      <c r="K48" s="131" t="str">
        <f xml:space="preserve"> IF( ISBLANK( [2]Retail_Report!K6 ), "", [2]Retail_Report!K6 - [2]Retail_Report!X6 )</f>
        <v/>
      </c>
      <c r="L48" s="132">
        <f xml:space="preserve"> IF( ISBLANK( [2]Retail_Report!L6 ), "", [2]Retail_Report!L6 - [2]Retail_Report!Y6 )</f>
        <v>-0.60000000000000142</v>
      </c>
    </row>
    <row r="49" spans="2:12" ht="19.899999999999999" customHeight="1" x14ac:dyDescent="0.25">
      <c r="B49" s="101" t="s">
        <v>15</v>
      </c>
      <c r="C49" s="133" t="str">
        <f xml:space="preserve"> IF( ISBLANK( [2]Retail_Report!C7 ), "", [2]Retail_Report!C7 - [2]Retail_Report!P7 )</f>
        <v/>
      </c>
      <c r="D49" s="134" t="str">
        <f xml:space="preserve"> IF( ISBLANK( [2]Retail_Report!D7 ), "", [2]Retail_Report!D7 - [2]Retail_Report!Q7 )</f>
        <v/>
      </c>
      <c r="E49" s="134" t="str">
        <f xml:space="preserve"> IF( ISBLANK( [2]Retail_Report!E7 ), "", [2]Retail_Report!E7 - [2]Retail_Report!R7 )</f>
        <v/>
      </c>
      <c r="F49" s="134" t="str">
        <f xml:space="preserve"> IF( ISBLANK( [2]Retail_Report!F7 ), "", [2]Retail_Report!F7 - [2]Retail_Report!S7 )</f>
        <v/>
      </c>
      <c r="G49" s="134" t="str">
        <f xml:space="preserve"> IF( ISBLANK( [2]Retail_Report!G7 ), "", [2]Retail_Report!G7 - [2]Retail_Report!T7 )</f>
        <v/>
      </c>
      <c r="H49" s="134" t="str">
        <f xml:space="preserve"> IF( ISBLANK( [2]Retail_Report!H7 ), "", [2]Retail_Report!H7 - [2]Retail_Report!U7 )</f>
        <v/>
      </c>
      <c r="I49" s="134" t="str">
        <f xml:space="preserve"> IF( ISBLANK( [2]Retail_Report!I7 ), "", [2]Retail_Report!I7 - [2]Retail_Report!V7 )</f>
        <v/>
      </c>
      <c r="J49" s="134" t="str">
        <f xml:space="preserve"> IF( ISBLANK( [2]Retail_Report!J7 ), "", [2]Retail_Report!J7 - [2]Retail_Report!W7 )</f>
        <v/>
      </c>
      <c r="K49" s="134" t="str">
        <f xml:space="preserve"> IF( ISBLANK( [2]Retail_Report!K7 ), "", [2]Retail_Report!K7 - [2]Retail_Report!X7 )</f>
        <v/>
      </c>
      <c r="L49" s="135" t="str">
        <f xml:space="preserve"> IF( ISBLANK( [2]Retail_Report!L7 ), "", [2]Retail_Report!L7 - [2]Retail_Report!Y7 )</f>
        <v/>
      </c>
    </row>
    <row r="50" spans="2:12" ht="19.899999999999999" customHeight="1" x14ac:dyDescent="0.25">
      <c r="B50" s="101" t="s">
        <v>16</v>
      </c>
      <c r="C50" s="133">
        <f xml:space="preserve"> IF( ISBLANK( [2]Retail_Report!C8 ), "", [2]Retail_Report!C8 - [2]Retail_Report!P8 )</f>
        <v>-0.29999999999999716</v>
      </c>
      <c r="D50" s="134">
        <f xml:space="preserve"> IF( ISBLANK( [2]Retail_Report!D8 ), "", [2]Retail_Report!D8 - [2]Retail_Report!Q8 )</f>
        <v>-0.29999999999999716</v>
      </c>
      <c r="E50" s="134">
        <f xml:space="preserve"> IF( ISBLANK( [2]Retail_Report!E8 ), "", [2]Retail_Report!E8 - [2]Retail_Report!R8 )</f>
        <v>-0.30000000000000426</v>
      </c>
      <c r="F50" s="134">
        <f xml:space="preserve"> IF( ISBLANK( [2]Retail_Report!F8 ), "", [2]Retail_Report!F8 - [2]Retail_Report!S8 )</f>
        <v>-0.29999999999999716</v>
      </c>
      <c r="G50" s="134">
        <f xml:space="preserve"> IF( ISBLANK( [2]Retail_Report!G8 ), "", [2]Retail_Report!G8 - [2]Retail_Report!T8 )</f>
        <v>-0.29999999999999716</v>
      </c>
      <c r="H50" s="134">
        <f xml:space="preserve"> IF( ISBLANK( [2]Retail_Report!H8 ), "", [2]Retail_Report!H8 - [2]Retail_Report!U8 )</f>
        <v>-0.29999999999999716</v>
      </c>
      <c r="I50" s="134">
        <f xml:space="preserve"> IF( ISBLANK( [2]Retail_Report!I8 ), "", [2]Retail_Report!I8 - [2]Retail_Report!V8 )</f>
        <v>-0.29999999999999716</v>
      </c>
      <c r="J50" s="134">
        <f xml:space="preserve"> IF( ISBLANK( [2]Retail_Report!J8 ), "", [2]Retail_Report!J8 - [2]Retail_Report!W8 )</f>
        <v>-0.29999999999999716</v>
      </c>
      <c r="K50" s="134">
        <f xml:space="preserve"> IF( ISBLANK( [2]Retail_Report!K8 ), "", [2]Retail_Report!K8 - [2]Retail_Report!X8 )</f>
        <v>-0.29999999999999716</v>
      </c>
      <c r="L50" s="135">
        <f xml:space="preserve"> IF( ISBLANK( [2]Retail_Report!L8 ), "", [2]Retail_Report!L8 - [2]Retail_Report!Y8 )</f>
        <v>-0.60000000000000142</v>
      </c>
    </row>
    <row r="51" spans="2:12" ht="19.899999999999999" customHeight="1" x14ac:dyDescent="0.25">
      <c r="B51" s="112" t="s">
        <v>17</v>
      </c>
      <c r="C51" s="133">
        <f xml:space="preserve"> IF( ISBLANK( [2]Retail_Report!C9 ), "", [2]Retail_Report!C9 - [2]Retail_Report!P9 )</f>
        <v>-0.29999999999999716</v>
      </c>
      <c r="D51" s="134">
        <f xml:space="preserve"> IF( ISBLANK( [2]Retail_Report!D9 ), "", [2]Retail_Report!D9 - [2]Retail_Report!Q9 )</f>
        <v>-0.29999999999999716</v>
      </c>
      <c r="E51" s="134">
        <f xml:space="preserve"> IF( ISBLANK( [2]Retail_Report!E9 ), "", [2]Retail_Report!E9 - [2]Retail_Report!R9 )</f>
        <v>-0.29999999999999716</v>
      </c>
      <c r="F51" s="134">
        <f xml:space="preserve"> IF( ISBLANK( [2]Retail_Report!F9 ), "", [2]Retail_Report!F9 - [2]Retail_Report!S9 )</f>
        <v>-0.29999999999999716</v>
      </c>
      <c r="G51" s="134">
        <f xml:space="preserve"> IF( ISBLANK( [2]Retail_Report!G9 ), "", [2]Retail_Report!G9 - [2]Retail_Report!T9 )</f>
        <v>-0.29999999999999716</v>
      </c>
      <c r="H51" s="134" t="str">
        <f xml:space="preserve"> IF( ISBLANK( [2]Retail_Report!H9 ), "", [2]Retail_Report!H9 - [2]Retail_Report!U9 )</f>
        <v/>
      </c>
      <c r="I51" s="134">
        <f xml:space="preserve"> IF( ISBLANK( [2]Retail_Report!I9 ), "", [2]Retail_Report!I9 - [2]Retail_Report!V9 )</f>
        <v>-0.29999999999999716</v>
      </c>
      <c r="J51" s="134">
        <f xml:space="preserve"> IF( ISBLANK( [2]Retail_Report!J9 ), "", [2]Retail_Report!J9 - [2]Retail_Report!W9 )</f>
        <v>-0.29999999999999716</v>
      </c>
      <c r="K51" s="134">
        <f xml:space="preserve"> IF( ISBLANK( [2]Retail_Report!K9 ), "", [2]Retail_Report!K9 - [2]Retail_Report!X9 )</f>
        <v>-0.29999999999999716</v>
      </c>
      <c r="L51" s="135">
        <f xml:space="preserve"> IF( ISBLANK( [2]Retail_Report!L9 ), "", [2]Retail_Report!L9 - [2]Retail_Report!Y9 )</f>
        <v>-0.60000000000000142</v>
      </c>
    </row>
    <row r="52" spans="2:12" ht="19.899999999999999" customHeight="1" x14ac:dyDescent="0.25">
      <c r="B52" s="117" t="s">
        <v>18</v>
      </c>
      <c r="C52" s="133">
        <f xml:space="preserve"> IF( ISBLANK( [2]Retail_Report!C10 ), "", [2]Retail_Report!C10 - [2]Retail_Report!P10 )</f>
        <v>-0.29999999999999716</v>
      </c>
      <c r="D52" s="134">
        <f xml:space="preserve"> IF( ISBLANK( [2]Retail_Report!D10 ), "", [2]Retail_Report!D10 - [2]Retail_Report!Q10 )</f>
        <v>-0.29999999999999716</v>
      </c>
      <c r="E52" s="134" t="str">
        <f xml:space="preserve"> IF( ISBLANK( [2]Retail_Report!E10 ), "", [2]Retail_Report!E10 - [2]Retail_Report!R10 )</f>
        <v/>
      </c>
      <c r="F52" s="134"/>
      <c r="G52" s="134" t="str">
        <f xml:space="preserve"> IF( ISBLANK( [2]Retail_Report!G10 ), "", [2]Retail_Report!G10 - [2]Retail_Report!T10 )</f>
        <v/>
      </c>
      <c r="H52" s="134" t="str">
        <f xml:space="preserve"> IF( ISBLANK( [2]Retail_Report!H10 ), "", [2]Retail_Report!H10 - [2]Retail_Report!U10 )</f>
        <v/>
      </c>
      <c r="I52" s="134" t="str">
        <f xml:space="preserve"> IF( ISBLANK( [2]Retail_Report!I10 ), "", [2]Retail_Report!I10 - [2]Retail_Report!V10 )</f>
        <v/>
      </c>
      <c r="J52" s="134" t="str">
        <f xml:space="preserve"> IF( ISBLANK( [2]Retail_Report!J10 ), "", [2]Retail_Report!J10 - [2]Retail_Report!W10 )</f>
        <v/>
      </c>
      <c r="K52" s="134" t="str">
        <f xml:space="preserve"> IF( ISBLANK( [2]Retail_Report!K10 ), "", [2]Retail_Report!K10 - [2]Retail_Report!X10 )</f>
        <v/>
      </c>
      <c r="L52" s="135" t="str">
        <f xml:space="preserve"> IF( ISBLANK( [2]Retail_Report!L10 ), "", [2]Retail_Report!L10 - [2]Retail_Report!Y10 )</f>
        <v/>
      </c>
    </row>
    <row r="53" spans="2:12" ht="19.899999999999999" customHeight="1" x14ac:dyDescent="0.25">
      <c r="B53" s="112" t="s">
        <v>19</v>
      </c>
      <c r="C53" s="133">
        <f xml:space="preserve"> IF( ISBLANK( [2]Retail_Report!C11 ), "", [2]Retail_Report!C11 - [2]Retail_Report!P11 )</f>
        <v>0</v>
      </c>
      <c r="D53" s="134">
        <f xml:space="preserve"> IF( ISBLANK( [2]Retail_Report!D11 ), "", [2]Retail_Report!D11 - [2]Retail_Report!Q11 )</f>
        <v>0</v>
      </c>
      <c r="E53" s="134">
        <f xml:space="preserve"> IF( ISBLANK( [2]Retail_Report!E11 ), "", [2]Retail_Report!E11 - [2]Retail_Report!R11 )</f>
        <v>0</v>
      </c>
      <c r="F53" s="134"/>
      <c r="G53" s="134">
        <f xml:space="preserve"> IF( ISBLANK( [2]Retail_Report!G11 ), "", [2]Retail_Report!G11 - [2]Retail_Report!T11 )</f>
        <v>0</v>
      </c>
      <c r="H53" s="134">
        <f xml:space="preserve"> IF( ISBLANK( [2]Retail_Report!H11 ), "", [2]Retail_Report!H11 - [2]Retail_Report!U11 )</f>
        <v>0</v>
      </c>
      <c r="I53" s="134">
        <f xml:space="preserve"> IF( ISBLANK( [2]Retail_Report!I11 ), "", [2]Retail_Report!I11 - [2]Retail_Report!V11 )</f>
        <v>0</v>
      </c>
      <c r="J53" s="134">
        <f xml:space="preserve"> IF( ISBLANK( [2]Retail_Report!J11 ), "", [2]Retail_Report!J11 - [2]Retail_Report!W11 )</f>
        <v>0</v>
      </c>
      <c r="K53" s="134">
        <f xml:space="preserve"> IF( ISBLANK( [2]Retail_Report!K11 ), "", [2]Retail_Report!K11 - [2]Retail_Report!X11 )</f>
        <v>0</v>
      </c>
      <c r="L53" s="135">
        <f xml:space="preserve"> IF( ISBLANK( [2]Retail_Report!L11 ), "", [2]Retail_Report!L11 - [2]Retail_Report!Y11 )</f>
        <v>-0.29999999999999716</v>
      </c>
    </row>
    <row r="54" spans="2:12" ht="19.899999999999999" customHeight="1" x14ac:dyDescent="0.25">
      <c r="B54" s="101" t="s">
        <v>20</v>
      </c>
      <c r="C54" s="133">
        <f xml:space="preserve"> IF( ISBLANK( [2]Retail_Report!C12 ), "", [2]Retail_Report!C12 - [2]Retail_Report!P12 )</f>
        <v>-0.30000000000000426</v>
      </c>
      <c r="D54" s="134">
        <f xml:space="preserve"> IF( ISBLANK( [2]Retail_Report!D12 ), "", [2]Retail_Report!D12 - [2]Retail_Report!Q12 )</f>
        <v>0</v>
      </c>
      <c r="E54" s="134">
        <f xml:space="preserve"> IF( ISBLANK( [2]Retail_Report!E12 ), "", [2]Retail_Report!E12 - [2]Retail_Report!R12 )</f>
        <v>0</v>
      </c>
      <c r="F54" s="134">
        <f xml:space="preserve"> IF( ISBLANK( [2]Retail_Report!F12 ), "", [2]Retail_Report!F12 - [2]Retail_Report!S12 )</f>
        <v>0</v>
      </c>
      <c r="G54" s="134" t="str">
        <f xml:space="preserve"> IF( ISBLANK( [2]Retail_Report!G12 ), "", [2]Retail_Report!G12 - [2]Retail_Report!T12 )</f>
        <v/>
      </c>
      <c r="H54" s="134" t="str">
        <f xml:space="preserve"> IF( ISBLANK( [2]Retail_Report!H12 ), "", [2]Retail_Report!H12 - [2]Retail_Report!U12 )</f>
        <v/>
      </c>
      <c r="I54" s="134" t="str">
        <f xml:space="preserve"> IF( ISBLANK( [2]Retail_Report!I12 ), "", [2]Retail_Report!I12 - [2]Retail_Report!V12 )</f>
        <v/>
      </c>
      <c r="J54" s="134" t="str">
        <f xml:space="preserve"> IF( ISBLANK( [2]Retail_Report!J12 ), "", [2]Retail_Report!J12 - [2]Retail_Report!W12 )</f>
        <v/>
      </c>
      <c r="K54" s="134" t="str">
        <f xml:space="preserve"> IF( ISBLANK( [2]Retail_Report!K12 ), "", [2]Retail_Report!K12 - [2]Retail_Report!X12 )</f>
        <v/>
      </c>
      <c r="L54" s="135" t="str">
        <f xml:space="preserve"> IF( ISBLANK( [2]Retail_Report!L12 ), "", [2]Retail_Report!L12 - [2]Retail_Report!Y12 )</f>
        <v/>
      </c>
    </row>
    <row r="55" spans="2:12" ht="19.899999999999999" customHeight="1" x14ac:dyDescent="0.25">
      <c r="B55" s="112" t="s">
        <v>21</v>
      </c>
      <c r="C55" s="133">
        <f xml:space="preserve"> IF( ISBLANK( [2]Retail_Report!C13 ), "", [2]Retail_Report!C13 - [2]Retail_Report!P13 )</f>
        <v>0</v>
      </c>
      <c r="D55" s="134">
        <f xml:space="preserve"> IF( ISBLANK( [2]Retail_Report!D13 ), "", [2]Retail_Report!D13 - [2]Retail_Report!Q13 )</f>
        <v>0</v>
      </c>
      <c r="E55" s="134">
        <f xml:space="preserve"> IF( ISBLANK( [2]Retail_Report!E13 ), "", [2]Retail_Report!E13 - [2]Retail_Report!R13 )</f>
        <v>0</v>
      </c>
      <c r="F55" s="134">
        <f xml:space="preserve"> IF( ISBLANK( [2]Retail_Report!F13 ), "", [2]Retail_Report!F13 - [2]Retail_Report!S13 )</f>
        <v>0</v>
      </c>
      <c r="G55" s="134">
        <f xml:space="preserve"> IF( ISBLANK( [2]Retail_Report!G13 ), "", [2]Retail_Report!G13 - [2]Retail_Report!T13 )</f>
        <v>0</v>
      </c>
      <c r="H55" s="134">
        <f xml:space="preserve"> IF( ISBLANK( [2]Retail_Report!H13 ), "", [2]Retail_Report!H13 - [2]Retail_Report!U13 )</f>
        <v>0</v>
      </c>
      <c r="I55" s="134">
        <f xml:space="preserve"> IF( ISBLANK( [2]Retail_Report!I13 ), "", [2]Retail_Report!I13 - [2]Retail_Report!V13 )</f>
        <v>0</v>
      </c>
      <c r="J55" s="134">
        <f xml:space="preserve"> IF( ISBLANK( [2]Retail_Report!J13 ), "", [2]Retail_Report!J13 - [2]Retail_Report!W13 )</f>
        <v>0</v>
      </c>
      <c r="K55" s="134">
        <f xml:space="preserve"> IF( ISBLANK( [2]Retail_Report!K13 ), "", [2]Retail_Report!K13 - [2]Retail_Report!X13 )</f>
        <v>0</v>
      </c>
      <c r="L55" s="135">
        <f xml:space="preserve"> IF( ISBLANK( [2]Retail_Report!L13 ), "", [2]Retail_Report!L13 - [2]Retail_Report!Y13 )</f>
        <v>0</v>
      </c>
    </row>
    <row r="56" spans="2:12" ht="19.899999999999999" customHeight="1" x14ac:dyDescent="0.25">
      <c r="B56" s="112" t="s">
        <v>22</v>
      </c>
      <c r="C56" s="133">
        <f xml:space="preserve"> IF( ISBLANK( [2]Retail_Report!C14 ), "", [2]Retail_Report!C14 - [2]Retail_Report!P14 )</f>
        <v>0</v>
      </c>
      <c r="D56" s="134">
        <f xml:space="preserve"> IF( ISBLANK( [2]Retail_Report!D14 ), "", [2]Retail_Report!D14 - [2]Retail_Report!Q14 )</f>
        <v>0</v>
      </c>
      <c r="E56" s="134" t="str">
        <f xml:space="preserve"> IF( ISBLANK( [2]Retail_Report!E14 ), "", [2]Retail_Report!E14 - [2]Retail_Report!R14 )</f>
        <v/>
      </c>
      <c r="F56" s="134">
        <f xml:space="preserve"> IF( ISBLANK( [2]Retail_Report!F14 ), "", [2]Retail_Report!F14 - [2]Retail_Report!S14 )</f>
        <v>0</v>
      </c>
      <c r="G56" s="134">
        <f xml:space="preserve"> IF( ISBLANK( [2]Retail_Report!G14 ), "", [2]Retail_Report!G14 - [2]Retail_Report!T14 )</f>
        <v>0</v>
      </c>
      <c r="H56" s="134">
        <f xml:space="preserve"> IF( ISBLANK( [2]Retail_Report!H14 ), "", [2]Retail_Report!H14 - [2]Retail_Report!U14 )</f>
        <v>0</v>
      </c>
      <c r="I56" s="134">
        <f xml:space="preserve"> IF( ISBLANK( [2]Retail_Report!I14 ), "", [2]Retail_Report!I14 - [2]Retail_Report!V14 )</f>
        <v>0</v>
      </c>
      <c r="J56" s="134">
        <f xml:space="preserve"> IF( ISBLANK( [2]Retail_Report!J14 ), "", [2]Retail_Report!J14 - [2]Retail_Report!W14 )</f>
        <v>0</v>
      </c>
      <c r="K56" s="134">
        <f xml:space="preserve"> IF( ISBLANK( [2]Retail_Report!K14 ), "", [2]Retail_Report!K14 - [2]Retail_Report!X14 )</f>
        <v>0</v>
      </c>
      <c r="L56" s="135">
        <f xml:space="preserve"> IF( ISBLANK( [2]Retail_Report!L14 ), "", [2]Retail_Report!L14 - [2]Retail_Report!Y14 )</f>
        <v>0</v>
      </c>
    </row>
    <row r="57" spans="2:12" ht="19.899999999999999" customHeight="1" x14ac:dyDescent="0.25">
      <c r="B57" s="101" t="s">
        <v>23</v>
      </c>
      <c r="C57" s="133">
        <f xml:space="preserve"> IF( ISBLANK( [2]Retail_Report!C15 ), "", [2]Retail_Report!C15 - [2]Retail_Report!P15 )</f>
        <v>0</v>
      </c>
      <c r="D57" s="134">
        <f xml:space="preserve"> IF( ISBLANK( [2]Retail_Report!D15 ), "", [2]Retail_Report!D15 - [2]Retail_Report!Q15 )</f>
        <v>0</v>
      </c>
      <c r="E57" s="134" t="str">
        <f xml:space="preserve"> IF( ISBLANK( [2]Retail_Report!E15 ), "", [2]Retail_Report!E15 - [2]Retail_Report!R15 )</f>
        <v/>
      </c>
      <c r="F57" s="134" t="str">
        <f xml:space="preserve"> IF( ISBLANK( [2]Retail_Report!F15 ), "", [2]Retail_Report!F15 - [2]Retail_Report!S15 )</f>
        <v/>
      </c>
      <c r="G57" s="134">
        <f xml:space="preserve"> IF( ISBLANK( [2]Retail_Report!G15 ), "", [2]Retail_Report!G15 - [2]Retail_Report!T15 )</f>
        <v>0</v>
      </c>
      <c r="H57" s="134" t="str">
        <f xml:space="preserve"> IF( ISBLANK( [2]Retail_Report!H15 ), "", [2]Retail_Report!H15 - [2]Retail_Report!U15 )</f>
        <v/>
      </c>
      <c r="I57" s="134" t="str">
        <f xml:space="preserve"> IF( ISBLANK( [2]Retail_Report!I15 ), "", [2]Retail_Report!I15 - [2]Retail_Report!V15 )</f>
        <v/>
      </c>
      <c r="J57" s="134" t="str">
        <f xml:space="preserve"> IF( ISBLANK( [2]Retail_Report!J15 ), "", [2]Retail_Report!J15 - [2]Retail_Report!W15 )</f>
        <v/>
      </c>
      <c r="K57" s="134" t="str">
        <f xml:space="preserve"> IF( ISBLANK( [2]Retail_Report!K15 ), "", [2]Retail_Report!K15 - [2]Retail_Report!X15 )</f>
        <v/>
      </c>
      <c r="L57" s="135" t="str">
        <f xml:space="preserve"> IF( ISBLANK( [2]Retail_Report!L15 ), "", [2]Retail_Report!L15 - [2]Retail_Report!Y15 )</f>
        <v/>
      </c>
    </row>
    <row r="58" spans="2:12" ht="19.899999999999999" customHeight="1" x14ac:dyDescent="0.25">
      <c r="B58" s="119" t="s">
        <v>24</v>
      </c>
      <c r="C58" s="136">
        <f xml:space="preserve"> IF( ISBLANK( [2]Retail_Report!C16 ), "", [2]Retail_Report!C16 - [2]Retail_Report!P16 )</f>
        <v>0</v>
      </c>
      <c r="D58" s="137">
        <f xml:space="preserve"> IF( ISBLANK( [2]Retail_Report!D16 ), "", [2]Retail_Report!D16 - [2]Retail_Report!Q16 )</f>
        <v>0</v>
      </c>
      <c r="E58" s="137">
        <f xml:space="preserve"> IF( ISBLANK( [2]Retail_Report!E16 ), "", [2]Retail_Report!E16 - [2]Retail_Report!R16 )</f>
        <v>0</v>
      </c>
      <c r="F58" s="137">
        <f xml:space="preserve"> IF( ISBLANK( [2]Retail_Report!F16 ), "", [2]Retail_Report!F16 - [2]Retail_Report!S16 )</f>
        <v>0</v>
      </c>
      <c r="G58" s="137">
        <f xml:space="preserve"> IF( ISBLANK( [2]Retail_Report!G16 ), "", [2]Retail_Report!G16 - [2]Retail_Report!T16 )</f>
        <v>0</v>
      </c>
      <c r="H58" s="137" t="str">
        <f xml:space="preserve"> IF( ISBLANK( [2]Retail_Report!H16 ), "", [2]Retail_Report!H16 - [2]Retail_Report!U16 )</f>
        <v/>
      </c>
      <c r="I58" s="137" t="str">
        <f xml:space="preserve"> IF( ISBLANK( [2]Retail_Report!I16 ), "", [2]Retail_Report!I16 - [2]Retail_Report!V16 )</f>
        <v/>
      </c>
      <c r="J58" s="137" t="str">
        <f xml:space="preserve"> IF( ISBLANK( [2]Retail_Report!J16 ), "", [2]Retail_Report!J16 - [2]Retail_Report!W16 )</f>
        <v/>
      </c>
      <c r="K58" s="137" t="str">
        <f xml:space="preserve"> IF( ISBLANK( [2]Retail_Report!K16 ), "", [2]Retail_Report!K16 - [2]Retail_Report!X16 )</f>
        <v/>
      </c>
      <c r="L58" s="138" t="str">
        <f xml:space="preserve"> IF( ISBLANK( [2]Retail_Report!L16 ), "", [2]Retail_Report!L16 - [2]Retail_Report!Y16 )</f>
        <v/>
      </c>
    </row>
    <row r="59" spans="2:12" ht="19.899999999999999" customHeight="1" x14ac:dyDescent="0.25">
      <c r="B59" s="139"/>
      <c r="C59" s="140"/>
      <c r="D59" s="140"/>
      <c r="E59" s="141"/>
      <c r="F59" s="140"/>
      <c r="G59" s="142"/>
      <c r="H59" s="143"/>
      <c r="I59" s="142"/>
      <c r="J59" s="142"/>
      <c r="K59" s="140"/>
      <c r="L59" s="142"/>
    </row>
    <row r="60" spans="2:12" ht="19.899999999999999" customHeight="1" x14ac:dyDescent="0.2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</row>
    <row r="61" spans="2:12" ht="19.899999999999999" customHeight="1" x14ac:dyDescent="0.25">
      <c r="B61" s="145"/>
      <c r="C61" s="242"/>
      <c r="D61" s="23"/>
      <c r="E61" s="23"/>
    </row>
    <row r="62" spans="2:12" ht="19.899999999999999" customHeight="1" x14ac:dyDescent="0.25">
      <c r="B62" s="145"/>
      <c r="C62" s="243"/>
      <c r="D62" s="244"/>
      <c r="E62" s="244"/>
    </row>
    <row r="63" spans="2:12" ht="19.899999999999999" customHeight="1" x14ac:dyDescent="0.25">
      <c r="B63" s="146"/>
      <c r="C63" s="245"/>
      <c r="D63" s="246"/>
      <c r="E63" s="246"/>
    </row>
    <row r="64" spans="2:12" ht="19.899999999999999" customHeight="1" x14ac:dyDescent="0.25">
      <c r="B64" s="146"/>
      <c r="C64" s="245"/>
      <c r="D64" s="246"/>
      <c r="E64" s="246"/>
    </row>
    <row r="65" spans="2:5" ht="19.899999999999999" customHeight="1" x14ac:dyDescent="0.25">
      <c r="B65" s="146"/>
      <c r="C65" s="245"/>
      <c r="D65" s="246"/>
      <c r="E65" s="246"/>
    </row>
    <row r="66" spans="2:5" ht="19.899999999999999" customHeight="1" x14ac:dyDescent="0.25">
      <c r="B66" s="247"/>
      <c r="C66" s="245"/>
      <c r="D66" s="246"/>
      <c r="E66" s="248"/>
    </row>
    <row r="67" spans="2:5" ht="19.899999999999999" customHeight="1" x14ac:dyDescent="0.25">
      <c r="B67" s="146"/>
      <c r="C67" s="242"/>
      <c r="D67" s="23"/>
      <c r="E67" s="10"/>
    </row>
    <row r="68" spans="2:5" ht="19.899999999999999" customHeight="1" x14ac:dyDescent="0.25">
      <c r="B68" s="146"/>
      <c r="C68" s="147"/>
      <c r="D68" s="244"/>
      <c r="E68" s="10"/>
    </row>
    <row r="69" spans="2:5" ht="19.899999999999999" customHeight="1" x14ac:dyDescent="0.25">
      <c r="B69" s="148"/>
      <c r="C69" s="245"/>
      <c r="D69" s="246"/>
      <c r="E69" s="244"/>
    </row>
    <row r="70" spans="2:5" ht="19.899999999999999" customHeight="1" x14ac:dyDescent="0.25">
      <c r="B70" s="148"/>
      <c r="C70" s="245"/>
      <c r="D70" s="246"/>
      <c r="E70" s="244"/>
    </row>
    <row r="71" spans="2:5" ht="19.899999999999999" customHeight="1" x14ac:dyDescent="0.25">
      <c r="B71" s="149"/>
    </row>
  </sheetData>
  <conditionalFormatting sqref="C48:L5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9" scale="49" fitToHeight="0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8321-14D6-4949-AF58-92317B2A1BFF}">
  <sheetPr>
    <pageSetUpPr fitToPage="1"/>
  </sheetPr>
  <dimension ref="A2:M36"/>
  <sheetViews>
    <sheetView showGridLines="0" tabSelected="1" topLeftCell="A7" zoomScale="66" zoomScaleNormal="66" zoomScaleSheetLayoutView="100" workbookViewId="0">
      <selection activeCell="P8" sqref="P8"/>
    </sheetView>
  </sheetViews>
  <sheetFormatPr defaultColWidth="9.140625" defaultRowHeight="20.100000000000001" customHeight="1" x14ac:dyDescent="0.2"/>
  <cols>
    <col min="1" max="1" width="5.85546875" style="161" customWidth="1"/>
    <col min="2" max="2" width="49.85546875" style="161" customWidth="1"/>
    <col min="3" max="7" width="16.28515625" style="161" customWidth="1"/>
    <col min="8" max="8" width="19.5703125" style="161" customWidth="1"/>
    <col min="9" max="13" width="16.28515625" style="161" customWidth="1"/>
    <col min="14" max="14" width="5.5703125" style="161" customWidth="1"/>
    <col min="15" max="16384" width="9.140625" style="161"/>
  </cols>
  <sheetData>
    <row r="2" spans="2:13" ht="30" customHeight="1" x14ac:dyDescent="0.2">
      <c r="B2" s="159" t="s">
        <v>43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2:13" ht="11.25" customHeight="1" x14ac:dyDescent="0.2">
      <c r="B3" s="162"/>
      <c r="C3" s="160"/>
      <c r="D3" s="160"/>
      <c r="E3" s="160"/>
      <c r="F3" s="160"/>
      <c r="G3" s="162"/>
      <c r="H3" s="160"/>
      <c r="I3" s="160"/>
      <c r="J3" s="160"/>
      <c r="K3" s="160"/>
      <c r="L3" s="160"/>
      <c r="M3" s="160"/>
    </row>
    <row r="4" spans="2:13" ht="30" customHeight="1" x14ac:dyDescent="0.35">
      <c r="B4" s="163">
        <v>45358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2:13" ht="20.100000000000001" customHeight="1" thickBot="1" x14ac:dyDescent="0.25">
      <c r="C5" s="164"/>
      <c r="D5" s="164"/>
      <c r="E5" s="164"/>
      <c r="F5" s="164"/>
      <c r="G5" s="165"/>
      <c r="H5" s="164"/>
      <c r="I5" s="164"/>
      <c r="J5" s="164"/>
      <c r="K5" s="164"/>
      <c r="L5" s="164"/>
      <c r="M5" s="164"/>
    </row>
    <row r="6" spans="2:13" ht="37.5" customHeight="1" thickBot="1" x14ac:dyDescent="0.25">
      <c r="B6" s="166" t="s">
        <v>44</v>
      </c>
      <c r="C6" s="167" t="s">
        <v>45</v>
      </c>
      <c r="D6" s="168" t="s">
        <v>46</v>
      </c>
      <c r="E6" s="169" t="s">
        <v>47</v>
      </c>
      <c r="F6" s="168" t="s">
        <v>48</v>
      </c>
      <c r="G6" s="169" t="s">
        <v>61</v>
      </c>
      <c r="H6" s="168" t="s">
        <v>62</v>
      </c>
      <c r="I6" s="169" t="s">
        <v>49</v>
      </c>
      <c r="J6" s="168" t="s">
        <v>50</v>
      </c>
      <c r="K6" s="169" t="s">
        <v>51</v>
      </c>
      <c r="L6" s="168" t="s">
        <v>52</v>
      </c>
      <c r="M6" s="170" t="s">
        <v>53</v>
      </c>
    </row>
    <row r="7" spans="2:13" ht="30" customHeight="1" x14ac:dyDescent="0.2">
      <c r="B7" s="171" t="s">
        <v>41</v>
      </c>
      <c r="C7" s="172">
        <v>22.431100000000001</v>
      </c>
      <c r="D7" s="173">
        <v>6.5</v>
      </c>
      <c r="E7" s="174">
        <v>0.65</v>
      </c>
      <c r="F7" s="173">
        <v>9.3800000000000008</v>
      </c>
      <c r="G7" s="174">
        <v>0.05</v>
      </c>
      <c r="H7" s="173">
        <v>39.011099999999999</v>
      </c>
      <c r="I7" s="174">
        <v>2.7307770000000002</v>
      </c>
      <c r="J7" s="173">
        <v>41.741900000000001</v>
      </c>
      <c r="K7" s="174">
        <v>3.7365420560747671</v>
      </c>
      <c r="L7" s="173">
        <v>0.26155794392523374</v>
      </c>
      <c r="M7" s="175">
        <v>45.74</v>
      </c>
    </row>
    <row r="8" spans="2:13" ht="30" customHeight="1" x14ac:dyDescent="0.2">
      <c r="B8" s="176" t="s">
        <v>26</v>
      </c>
      <c r="C8" s="177">
        <v>22.773327999999999</v>
      </c>
      <c r="D8" s="178">
        <v>5.85</v>
      </c>
      <c r="E8" s="179">
        <v>0.58499999999999996</v>
      </c>
      <c r="F8" s="178">
        <v>2.8</v>
      </c>
      <c r="G8" s="179">
        <v>0.05</v>
      </c>
      <c r="H8" s="178">
        <v>32.058300000000003</v>
      </c>
      <c r="I8" s="179">
        <v>2.2440810000000004</v>
      </c>
      <c r="J8" s="178">
        <v>34.302399999999999</v>
      </c>
      <c r="K8" s="179">
        <v>3.3155140186915912</v>
      </c>
      <c r="L8" s="178">
        <v>0.2320859813084114</v>
      </c>
      <c r="M8" s="180">
        <v>37.85</v>
      </c>
    </row>
    <row r="9" spans="2:13" ht="30" customHeight="1" x14ac:dyDescent="0.2">
      <c r="B9" s="171" t="s">
        <v>27</v>
      </c>
      <c r="C9" s="172">
        <v>22.329339000000004</v>
      </c>
      <c r="D9" s="173">
        <v>5.85</v>
      </c>
      <c r="E9" s="174">
        <v>0.58499999999999996</v>
      </c>
      <c r="F9" s="173">
        <v>1.75</v>
      </c>
      <c r="G9" s="174">
        <v>0.05</v>
      </c>
      <c r="H9" s="173">
        <v>30.564299999999999</v>
      </c>
      <c r="I9" s="174">
        <v>2.1395010000000001</v>
      </c>
      <c r="J9" s="173">
        <v>32.703800000000001</v>
      </c>
      <c r="K9" s="174">
        <v>3.4357009345794403</v>
      </c>
      <c r="L9" s="173">
        <v>0.24049906542056085</v>
      </c>
      <c r="M9" s="175">
        <v>36.380000000000003</v>
      </c>
    </row>
    <row r="10" spans="2:13" ht="30" customHeight="1" x14ac:dyDescent="0.2">
      <c r="B10" s="176" t="s">
        <v>28</v>
      </c>
      <c r="C10" s="177">
        <v>23.292049000000002</v>
      </c>
      <c r="D10" s="178">
        <v>5.2</v>
      </c>
      <c r="E10" s="179">
        <v>0.52</v>
      </c>
      <c r="F10" s="178">
        <v>0.81</v>
      </c>
      <c r="G10" s="179">
        <v>0.05</v>
      </c>
      <c r="H10" s="178">
        <v>29.872</v>
      </c>
      <c r="I10" s="179">
        <v>2.09104</v>
      </c>
      <c r="J10" s="178">
        <v>31.963000000000001</v>
      </c>
      <c r="K10" s="179">
        <v>3.5299065420560756</v>
      </c>
      <c r="L10" s="178">
        <v>0.24709345794392532</v>
      </c>
      <c r="M10" s="180">
        <v>35.74</v>
      </c>
    </row>
    <row r="11" spans="2:13" ht="30" customHeight="1" x14ac:dyDescent="0.2">
      <c r="B11" s="171" t="s">
        <v>29</v>
      </c>
      <c r="C11" s="172">
        <v>28.683225</v>
      </c>
      <c r="D11" s="173">
        <v>0.97499999999999998</v>
      </c>
      <c r="E11" s="174">
        <v>9.7500000000000003E-2</v>
      </c>
      <c r="F11" s="173">
        <v>0.16</v>
      </c>
      <c r="G11" s="174">
        <v>0.05</v>
      </c>
      <c r="H11" s="173">
        <v>29.965699999999998</v>
      </c>
      <c r="I11" s="174">
        <v>2.0975990000000002</v>
      </c>
      <c r="J11" s="173">
        <v>32.063299999999998</v>
      </c>
      <c r="K11" s="174">
        <v>3.2025233644859847</v>
      </c>
      <c r="L11" s="173">
        <v>0.22417663551401895</v>
      </c>
      <c r="M11" s="175">
        <v>35.49</v>
      </c>
    </row>
    <row r="12" spans="2:13" ht="30" customHeight="1" x14ac:dyDescent="0.2">
      <c r="B12" s="176" t="s">
        <v>30</v>
      </c>
      <c r="C12" s="177">
        <v>23.7977296</v>
      </c>
      <c r="D12" s="178">
        <v>5.0599999999999996</v>
      </c>
      <c r="E12" s="179">
        <v>0.50600000000000001</v>
      </c>
      <c r="F12" s="178">
        <v>-3.6</v>
      </c>
      <c r="G12" s="179">
        <v>0.05</v>
      </c>
      <c r="H12" s="178">
        <v>25.813700000000001</v>
      </c>
      <c r="I12" s="179">
        <v>1.8069590000000002</v>
      </c>
      <c r="J12" s="178">
        <v>27.620699999999999</v>
      </c>
      <c r="K12" s="179">
        <v>2.1675700934579454</v>
      </c>
      <c r="L12" s="178">
        <v>0.1517299065420562</v>
      </c>
      <c r="M12" s="180">
        <v>29.94</v>
      </c>
    </row>
    <row r="13" spans="2:13" ht="30" customHeight="1" x14ac:dyDescent="0.2">
      <c r="B13" s="181" t="s">
        <v>63</v>
      </c>
      <c r="C13" s="182">
        <v>23.7977296</v>
      </c>
      <c r="D13" s="183">
        <v>5.0599999999999996</v>
      </c>
      <c r="E13" s="184">
        <v>0.50600000000000001</v>
      </c>
      <c r="F13" s="183">
        <v>-3.6</v>
      </c>
      <c r="G13" s="184">
        <v>0.05</v>
      </c>
      <c r="H13" s="183">
        <v>25.813700000000001</v>
      </c>
      <c r="I13" s="184">
        <v>1.8069590000000002</v>
      </c>
      <c r="J13" s="183">
        <v>27.620699999999999</v>
      </c>
      <c r="K13" s="184">
        <v>2.1675700934579454</v>
      </c>
      <c r="L13" s="183">
        <v>0.1517299065420562</v>
      </c>
      <c r="M13" s="185">
        <v>29.94</v>
      </c>
    </row>
    <row r="14" spans="2:13" ht="30" customHeight="1" x14ac:dyDescent="0.2">
      <c r="B14" s="176" t="s">
        <v>31</v>
      </c>
      <c r="C14" s="177">
        <v>23.7977296</v>
      </c>
      <c r="D14" s="178">
        <v>5.0599999999999996</v>
      </c>
      <c r="E14" s="179">
        <v>0.50600000000000001</v>
      </c>
      <c r="F14" s="178">
        <v>-3.6</v>
      </c>
      <c r="G14" s="179">
        <v>0.05</v>
      </c>
      <c r="H14" s="178">
        <v>25.813700000000001</v>
      </c>
      <c r="I14" s="179">
        <v>1.8069590000000002</v>
      </c>
      <c r="J14" s="178">
        <v>27.620699999999999</v>
      </c>
      <c r="K14" s="179">
        <v>2.1675700934579454</v>
      </c>
      <c r="L14" s="178">
        <v>0.1517299065420562</v>
      </c>
      <c r="M14" s="180">
        <v>29.94</v>
      </c>
    </row>
    <row r="15" spans="2:13" ht="30" customHeight="1" x14ac:dyDescent="0.2">
      <c r="B15" s="171" t="s">
        <v>32</v>
      </c>
      <c r="C15" s="172">
        <v>17.534800000000001</v>
      </c>
      <c r="D15" s="173">
        <v>0.64</v>
      </c>
      <c r="E15" s="174">
        <v>6.4000000000000001E-2</v>
      </c>
      <c r="F15" s="173">
        <v>0.06</v>
      </c>
      <c r="G15" s="174">
        <v>0.05</v>
      </c>
      <c r="H15" s="173">
        <v>18.348800000000001</v>
      </c>
      <c r="I15" s="174">
        <v>1.2844160000000002</v>
      </c>
      <c r="J15" s="173">
        <v>19.633199999999999</v>
      </c>
      <c r="K15" s="174"/>
      <c r="L15" s="173"/>
      <c r="M15" s="175"/>
    </row>
    <row r="16" spans="2:13" ht="30" customHeight="1" x14ac:dyDescent="0.2">
      <c r="B16" s="176" t="s">
        <v>33</v>
      </c>
      <c r="C16" s="177">
        <v>16.519100000000002</v>
      </c>
      <c r="D16" s="178">
        <v>0.64</v>
      </c>
      <c r="E16" s="179">
        <v>6.4000000000000001E-2</v>
      </c>
      <c r="F16" s="178">
        <v>0.06</v>
      </c>
      <c r="G16" s="179">
        <v>0.05</v>
      </c>
      <c r="H16" s="178">
        <v>17.333100000000002</v>
      </c>
      <c r="I16" s="179">
        <v>1.2133170000000002</v>
      </c>
      <c r="J16" s="178">
        <v>18.546399999999998</v>
      </c>
      <c r="K16" s="179"/>
      <c r="L16" s="178"/>
      <c r="M16" s="180"/>
    </row>
    <row r="17" spans="1:13" ht="30" customHeight="1" thickBot="1" x14ac:dyDescent="0.25">
      <c r="B17" s="186" t="s">
        <v>42</v>
      </c>
      <c r="C17" s="187">
        <v>24.725000000000001</v>
      </c>
      <c r="D17" s="188">
        <v>2.17</v>
      </c>
      <c r="E17" s="189">
        <v>0.217</v>
      </c>
      <c r="F17" s="188">
        <v>-6.1940999999999997</v>
      </c>
      <c r="G17" s="189">
        <v>0</v>
      </c>
      <c r="H17" s="188">
        <v>20.917899999999999</v>
      </c>
      <c r="I17" s="189">
        <v>1.464253</v>
      </c>
      <c r="J17" s="188">
        <v>22.382152999999999</v>
      </c>
      <c r="K17" s="189">
        <v>3.2566000000000002</v>
      </c>
      <c r="L17" s="188">
        <v>0.22800000000000001</v>
      </c>
      <c r="M17" s="190">
        <v>25.866752999999999</v>
      </c>
    </row>
    <row r="18" spans="1:13" ht="30" customHeight="1" x14ac:dyDescent="0.2"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</row>
    <row r="19" spans="1:13" ht="30" customHeight="1" x14ac:dyDescent="0.2">
      <c r="B19" s="191" t="s">
        <v>54</v>
      </c>
      <c r="C19" s="192" t="s">
        <v>34</v>
      </c>
      <c r="D19" s="193">
        <v>35.940800000000003</v>
      </c>
      <c r="E19" s="194" t="s">
        <v>55</v>
      </c>
      <c r="F19" s="195"/>
      <c r="G19" s="195"/>
      <c r="H19" s="195"/>
      <c r="I19" s="195"/>
      <c r="J19" s="195"/>
      <c r="K19" s="195"/>
      <c r="L19" s="195"/>
      <c r="M19" s="195"/>
    </row>
    <row r="20" spans="1:13" ht="30" customHeight="1" x14ac:dyDescent="0.2">
      <c r="B20" s="191" t="s">
        <v>56</v>
      </c>
      <c r="C20" s="192" t="s">
        <v>34</v>
      </c>
      <c r="D20" s="196">
        <v>31.09</v>
      </c>
      <c r="E20" s="194" t="s">
        <v>35</v>
      </c>
      <c r="F20" s="195"/>
      <c r="G20" s="195"/>
      <c r="H20" s="195"/>
      <c r="I20" s="195"/>
      <c r="J20" s="195"/>
      <c r="K20" s="195"/>
      <c r="L20" s="195"/>
      <c r="M20" s="195"/>
    </row>
    <row r="21" spans="1:13" ht="30" customHeight="1" x14ac:dyDescent="0.2">
      <c r="B21" s="191" t="s">
        <v>57</v>
      </c>
      <c r="C21" s="192" t="s">
        <v>34</v>
      </c>
      <c r="D21" s="196">
        <v>34.6</v>
      </c>
      <c r="E21" s="194" t="s">
        <v>35</v>
      </c>
      <c r="F21" s="197"/>
      <c r="G21" s="197"/>
      <c r="H21" s="197"/>
      <c r="I21" s="197"/>
      <c r="J21" s="197"/>
      <c r="K21" s="197"/>
      <c r="L21" s="197"/>
      <c r="M21" s="197"/>
    </row>
    <row r="22" spans="1:13" ht="30" customHeight="1" thickBot="1" x14ac:dyDescent="0.25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</row>
    <row r="23" spans="1:13" ht="30" customHeight="1" x14ac:dyDescent="0.2">
      <c r="B23" s="198" t="s">
        <v>44</v>
      </c>
      <c r="C23" s="199">
        <v>44562</v>
      </c>
      <c r="D23" s="200">
        <v>44927</v>
      </c>
      <c r="E23" s="201">
        <v>45292</v>
      </c>
      <c r="F23" s="202">
        <v>45139</v>
      </c>
      <c r="G23" s="203">
        <v>45170</v>
      </c>
      <c r="H23" s="204">
        <v>45200</v>
      </c>
      <c r="I23" s="203">
        <v>45231</v>
      </c>
      <c r="J23" s="204">
        <v>45261</v>
      </c>
      <c r="K23" s="203">
        <v>45292</v>
      </c>
      <c r="L23" s="204">
        <v>45323</v>
      </c>
      <c r="M23" s="221" t="s">
        <v>72</v>
      </c>
    </row>
    <row r="24" spans="1:13" ht="45" x14ac:dyDescent="0.2">
      <c r="B24" s="205" t="s">
        <v>58</v>
      </c>
      <c r="C24" s="206">
        <v>1.7847</v>
      </c>
      <c r="D24" s="207">
        <v>2.3936999999999999</v>
      </c>
      <c r="E24" s="175">
        <v>2.3687</v>
      </c>
      <c r="F24" s="207">
        <v>2.4479000000000002</v>
      </c>
      <c r="G24" s="208">
        <v>2.3555000000000001</v>
      </c>
      <c r="H24" s="207">
        <v>2.4881000000000002</v>
      </c>
      <c r="I24" s="208">
        <v>2.5859999999999999</v>
      </c>
      <c r="J24" s="207">
        <v>2.5217000000000001</v>
      </c>
      <c r="K24" s="208">
        <v>2.2961999999999998</v>
      </c>
      <c r="L24" s="207">
        <v>2.3929999999999998</v>
      </c>
      <c r="M24" s="175">
        <v>2.5888</v>
      </c>
    </row>
    <row r="25" spans="1:13" ht="39.950000000000003" customHeight="1" x14ac:dyDescent="0.2">
      <c r="B25" s="209" t="s">
        <v>59</v>
      </c>
      <c r="C25" s="210">
        <v>1.2733000000000001</v>
      </c>
      <c r="D25" s="211">
        <v>1.885</v>
      </c>
      <c r="E25" s="212">
        <v>1.9470000000000001</v>
      </c>
      <c r="F25" s="211">
        <v>1.9461999999999999</v>
      </c>
      <c r="G25" s="213">
        <v>1.9157999999999999</v>
      </c>
      <c r="H25" s="211">
        <v>1.9752000000000001</v>
      </c>
      <c r="I25" s="213">
        <v>2.0064000000000002</v>
      </c>
      <c r="J25" s="211">
        <v>1.9743999999999999</v>
      </c>
      <c r="K25" s="213">
        <v>1.8069999999999999</v>
      </c>
      <c r="L25" s="211">
        <v>2.0421</v>
      </c>
      <c r="M25" s="212">
        <v>2.1732</v>
      </c>
    </row>
    <row r="26" spans="1:13" ht="39.950000000000003" customHeight="1" thickBot="1" x14ac:dyDescent="0.25">
      <c r="B26" s="214" t="s">
        <v>36</v>
      </c>
      <c r="C26" s="215">
        <v>3.6484000000000001</v>
      </c>
      <c r="D26" s="216">
        <v>2.3468</v>
      </c>
      <c r="E26" s="190">
        <v>2.6772999999999998</v>
      </c>
      <c r="F26" s="216">
        <v>3.395</v>
      </c>
      <c r="G26" s="217">
        <v>2.7909000000000002</v>
      </c>
      <c r="H26" s="216">
        <v>1.9171</v>
      </c>
      <c r="I26" s="217">
        <v>1.9246000000000001</v>
      </c>
      <c r="J26" s="216">
        <v>2.3935</v>
      </c>
      <c r="K26" s="217">
        <v>2.6979000000000002</v>
      </c>
      <c r="L26" s="216">
        <v>2.7797000000000001</v>
      </c>
      <c r="M26" s="190">
        <v>2.1616</v>
      </c>
    </row>
    <row r="27" spans="1:13" ht="30" customHeight="1" x14ac:dyDescent="0.25">
      <c r="B27" s="218" t="s">
        <v>60</v>
      </c>
    </row>
    <row r="28" spans="1:13" ht="21" customHeight="1" x14ac:dyDescent="0.25">
      <c r="B28" s="218"/>
    </row>
    <row r="29" spans="1:13" ht="30" customHeight="1" x14ac:dyDescent="0.25">
      <c r="A29" s="219"/>
      <c r="B29" s="220" t="s">
        <v>37</v>
      </c>
    </row>
    <row r="30" spans="1:13" ht="30" customHeight="1" x14ac:dyDescent="0.25">
      <c r="A30" s="219"/>
      <c r="B30" s="220" t="s">
        <v>38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220"/>
    </row>
  </sheetData>
  <pageMargins left="0.25" right="0.25" top="0.75" bottom="0.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รายงานราคาน้ำมัน</vt:lpstr>
      <vt:lpstr>โครงสร้างราคา</vt:lpstr>
      <vt:lpstr>โครงสร้างราคา!Print_Area</vt:lpstr>
      <vt:lpstr>รายงานราคาน้ำมัน!Print_Area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2024-03-07T01:28:12Z</cp:lastPrinted>
  <dcterms:created xsi:type="dcterms:W3CDTF">2023-03-07T04:14:27Z</dcterms:created>
  <dcterms:modified xsi:type="dcterms:W3CDTF">2024-03-07T01:54:42Z</dcterms:modified>
</cp:coreProperties>
</file>